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codeName="ThisWorkbook" defaultThemeVersion="124226"/>
  <bookViews>
    <workbookView xWindow="-276" yWindow="-96" windowWidth="12120" windowHeight="9096" tabRatio="599"/>
  </bookViews>
  <sheets>
    <sheet name="Acct. Bal." sheetId="3" r:id="rId1"/>
    <sheet name="Sum. Stats" sheetId="19" r:id="rId2"/>
    <sheet name="CATALOGING" sheetId="8" r:id="rId3"/>
    <sheet name="CIRC. COMP." sheetId="37" r:id="rId4"/>
    <sheet name="CIRC-MEDIA" sheetId="11" r:id="rId5"/>
    <sheet name="CIRC.-PRINT" sheetId="7" r:id="rId6"/>
    <sheet name="DOCUMENTS" sheetId="10" r:id="rId7"/>
    <sheet name="DOORCOUNT" sheetId="32" r:id="rId8"/>
    <sheet name="Ebsco-TexS Searches" sheetId="15" r:id="rId9"/>
    <sheet name="Ebsco-TexS Views" sheetId="26" r:id="rId10"/>
    <sheet name="Gale" sheetId="41" r:id="rId11"/>
    <sheet name="GSR Usage" sheetId="44" r:id="rId12"/>
    <sheet name="ILL" sheetId="9" r:id="rId13"/>
    <sheet name="ILL Summary" sheetId="38" r:id="rId14"/>
    <sheet name="LIBINST" sheetId="4" r:id="rId15"/>
    <sheet name="LIBINST COMPARISONS" sheetId="24" r:id="rId16"/>
    <sheet name="Proquest" sheetId="35" r:id="rId17"/>
    <sheet name="MONTHLYQ" sheetId="12" r:id="rId18"/>
    <sheet name="QUESTIONS" sheetId="5" r:id="rId19"/>
    <sheet name="SCIENCEDIRECT" sheetId="21" r:id="rId20"/>
    <sheet name="ONLINE ACCESS" sheetId="17" r:id="rId21"/>
    <sheet name="ONLINE ACCESS+" sheetId="34" r:id="rId22"/>
    <sheet name="Sheet1" sheetId="42" r:id="rId23"/>
  </sheets>
  <definedNames>
    <definedName name="OLE_LINK5" localSheetId="19">SCIENCEDIRECT!$I$5</definedName>
  </definedNames>
  <calcPr calcId="145621"/>
</workbook>
</file>

<file path=xl/calcChain.xml><?xml version="1.0" encoding="utf-8"?>
<calcChain xmlns="http://schemas.openxmlformats.org/spreadsheetml/2006/main">
  <c r="N31" i="34" l="1"/>
  <c r="M30" i="34"/>
  <c r="M31" i="34" s="1"/>
  <c r="N7" i="34"/>
  <c r="M6" i="34"/>
  <c r="M7" i="34" s="1"/>
  <c r="N30" i="21" l="1"/>
  <c r="M29" i="21"/>
  <c r="M30" i="21" s="1"/>
  <c r="M25" i="21"/>
  <c r="N6" i="21"/>
  <c r="M5" i="21"/>
  <c r="M6" i="21" s="1"/>
  <c r="N37" i="3" l="1"/>
  <c r="N30" i="3"/>
  <c r="N23" i="3"/>
  <c r="N14" i="19" l="1"/>
  <c r="M17" i="37"/>
  <c r="M18" i="37" s="1"/>
  <c r="N18" i="11" l="1"/>
  <c r="M18" i="11"/>
  <c r="M17" i="11"/>
  <c r="N47" i="41" l="1"/>
  <c r="M46" i="41"/>
  <c r="M47" i="41" s="1"/>
  <c r="M42" i="41"/>
  <c r="N22" i="41"/>
  <c r="M21" i="41"/>
  <c r="M22" i="41" s="1"/>
  <c r="M17" i="41"/>
  <c r="N34" i="24" l="1"/>
  <c r="M34" i="24"/>
  <c r="M33" i="24"/>
  <c r="M49" i="4"/>
  <c r="M48" i="4"/>
  <c r="M7" i="24"/>
  <c r="M6" i="24"/>
  <c r="M40" i="4"/>
  <c r="M20" i="4"/>
  <c r="N7" i="19"/>
  <c r="N25" i="5"/>
  <c r="M25" i="5"/>
  <c r="M24" i="5"/>
  <c r="S15" i="5"/>
  <c r="R15" i="5"/>
  <c r="Q15" i="5"/>
  <c r="N45" i="7"/>
  <c r="M44" i="7"/>
  <c r="M45" i="7" s="1"/>
  <c r="N32" i="9"/>
  <c r="M31" i="9"/>
  <c r="M32" i="9" s="1"/>
  <c r="N26" i="9"/>
  <c r="M25" i="9"/>
  <c r="M26" i="9" s="1"/>
  <c r="H15" i="9"/>
  <c r="T15" i="5" l="1"/>
  <c r="N7" i="15"/>
  <c r="M6" i="15"/>
  <c r="M7" i="15" s="1"/>
  <c r="J9" i="44" l="1"/>
  <c r="J8" i="44"/>
  <c r="J7" i="44"/>
  <c r="J6" i="44"/>
  <c r="J5" i="44"/>
  <c r="J4" i="44"/>
  <c r="J3" i="44"/>
  <c r="M26" i="44"/>
  <c r="M27" i="44" s="1"/>
  <c r="N26" i="10" l="1"/>
  <c r="M25" i="10"/>
  <c r="M26" i="10" s="1"/>
  <c r="M39" i="7"/>
  <c r="AA4" i="8" l="1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AA5" i="8"/>
  <c r="AA41" i="8"/>
  <c r="N47" i="8"/>
  <c r="M46" i="8"/>
  <c r="M47" i="8" s="1"/>
  <c r="Y41" i="8"/>
  <c r="X41" i="8"/>
  <c r="M12" i="11"/>
  <c r="N54" i="37" l="1"/>
  <c r="M54" i="37"/>
  <c r="M53" i="37"/>
  <c r="M48" i="37"/>
  <c r="M51" i="35" l="1"/>
  <c r="M52" i="35" s="1"/>
  <c r="M47" i="35"/>
  <c r="M20" i="35"/>
  <c r="M21" i="35" s="1"/>
  <c r="M16" i="35"/>
  <c r="N63" i="26"/>
  <c r="M62" i="26"/>
  <c r="M63" i="26" s="1"/>
  <c r="M12" i="37"/>
  <c r="M58" i="26"/>
  <c r="M18" i="12"/>
  <c r="M67" i="17"/>
  <c r="M34" i="17"/>
  <c r="N33" i="19" l="1"/>
  <c r="N11" i="32"/>
  <c r="M11" i="32"/>
  <c r="M10" i="32"/>
  <c r="M5" i="32"/>
  <c r="M14" i="19" l="1"/>
  <c r="L17" i="37"/>
  <c r="L18" i="37" s="1"/>
  <c r="L30" i="34"/>
  <c r="L31" i="34" s="1"/>
  <c r="L6" i="34"/>
  <c r="L7" i="34" s="1"/>
  <c r="L26" i="44" l="1"/>
  <c r="L27" i="44" s="1"/>
  <c r="L31" i="9" l="1"/>
  <c r="L32" i="9" s="1"/>
  <c r="L25" i="9"/>
  <c r="L26" i="9" s="1"/>
  <c r="H14" i="9"/>
  <c r="L17" i="11"/>
  <c r="L18" i="11" s="1"/>
  <c r="L29" i="21" l="1"/>
  <c r="L30" i="21" s="1"/>
  <c r="L25" i="21"/>
  <c r="L6" i="21"/>
  <c r="L5" i="21"/>
  <c r="L47" i="41"/>
  <c r="L46" i="41"/>
  <c r="L42" i="41"/>
  <c r="L21" i="41"/>
  <c r="L22" i="41" s="1"/>
  <c r="L17" i="41"/>
  <c r="K17" i="41"/>
  <c r="M37" i="3" l="1"/>
  <c r="M30" i="3"/>
  <c r="M23" i="3"/>
  <c r="L34" i="24" l="1"/>
  <c r="L33" i="24"/>
  <c r="L7" i="24"/>
  <c r="L6" i="24"/>
  <c r="L49" i="4"/>
  <c r="L48" i="4"/>
  <c r="M7" i="19"/>
  <c r="L24" i="5"/>
  <c r="L25" i="5" s="1"/>
  <c r="S14" i="5"/>
  <c r="R14" i="5"/>
  <c r="Q14" i="5"/>
  <c r="M33" i="19"/>
  <c r="L11" i="32"/>
  <c r="L10" i="32"/>
  <c r="L5" i="32"/>
  <c r="T14" i="5" l="1"/>
  <c r="L12" i="11"/>
  <c r="L53" i="37"/>
  <c r="L54" i="37" s="1"/>
  <c r="L48" i="37"/>
  <c r="L46" i="8" l="1"/>
  <c r="L47" i="8" s="1"/>
  <c r="V41" i="8"/>
  <c r="W41" i="8"/>
  <c r="L44" i="7" l="1"/>
  <c r="L45" i="7" s="1"/>
  <c r="L51" i="35" l="1"/>
  <c r="L52" i="35" s="1"/>
  <c r="L47" i="35"/>
  <c r="L21" i="35"/>
  <c r="L20" i="35"/>
  <c r="L16" i="35"/>
  <c r="L62" i="26"/>
  <c r="L63" i="26" s="1"/>
  <c r="L58" i="26"/>
  <c r="L6" i="15"/>
  <c r="L7" i="15" s="1"/>
  <c r="L39" i="7" l="1"/>
  <c r="L40" i="4"/>
  <c r="L20" i="4"/>
  <c r="L18" i="12"/>
  <c r="L25" i="10"/>
  <c r="L26" i="10" s="1"/>
  <c r="L67" i="17"/>
  <c r="L34" i="17"/>
  <c r="L12" i="37" l="1"/>
  <c r="K30" i="34" l="1"/>
  <c r="K31" i="34" s="1"/>
  <c r="K6" i="34"/>
  <c r="K7" i="34" s="1"/>
  <c r="K34" i="24"/>
  <c r="K33" i="24"/>
  <c r="K7" i="24"/>
  <c r="K6" i="24"/>
  <c r="K32" i="9"/>
  <c r="K31" i="9"/>
  <c r="K25" i="9"/>
  <c r="K26" i="9" s="1"/>
  <c r="H13" i="9"/>
  <c r="K26" i="44" l="1"/>
  <c r="K27" i="44" s="1"/>
  <c r="K17" i="11" l="1"/>
  <c r="K18" i="11" s="1"/>
  <c r="K12" i="11"/>
  <c r="K46" i="8"/>
  <c r="K47" i="8" s="1"/>
  <c r="U41" i="8"/>
  <c r="T41" i="8"/>
  <c r="L14" i="19"/>
  <c r="K17" i="37"/>
  <c r="K18" i="37" s="1"/>
  <c r="K53" i="37"/>
  <c r="K54" i="37" s="1"/>
  <c r="K48" i="37"/>
  <c r="K29" i="21" l="1"/>
  <c r="K30" i="21" s="1"/>
  <c r="K25" i="21"/>
  <c r="K5" i="21"/>
  <c r="K6" i="21" s="1"/>
  <c r="K46" i="41"/>
  <c r="K47" i="41" s="1"/>
  <c r="K42" i="41"/>
  <c r="K21" i="41"/>
  <c r="K22" i="41" s="1"/>
  <c r="L7" i="19"/>
  <c r="K24" i="5"/>
  <c r="K25" i="5" s="1"/>
  <c r="S13" i="5"/>
  <c r="R13" i="5"/>
  <c r="Q13" i="5"/>
  <c r="T13" i="5" s="1"/>
  <c r="L37" i="3"/>
  <c r="L30" i="3"/>
  <c r="L23" i="3"/>
  <c r="L33" i="19" l="1"/>
  <c r="K10" i="32"/>
  <c r="K11" i="32" s="1"/>
  <c r="K44" i="7" l="1"/>
  <c r="K45" i="7" s="1"/>
  <c r="K39" i="7"/>
  <c r="K18" i="12"/>
  <c r="K62" i="26"/>
  <c r="K63" i="26" s="1"/>
  <c r="K12" i="37"/>
  <c r="K58" i="26"/>
  <c r="K6" i="15"/>
  <c r="K7" i="15" s="1"/>
  <c r="K25" i="10"/>
  <c r="K26" i="10" s="1"/>
  <c r="K67" i="17"/>
  <c r="K34" i="17"/>
  <c r="K51" i="35"/>
  <c r="K52" i="35" s="1"/>
  <c r="K47" i="35"/>
  <c r="K20" i="35"/>
  <c r="K21" i="35" s="1"/>
  <c r="K16" i="35"/>
  <c r="J30" i="34" l="1"/>
  <c r="J31" i="34" s="1"/>
  <c r="J6" i="34"/>
  <c r="J7" i="34" s="1"/>
  <c r="J29" i="21"/>
  <c r="J30" i="21" s="1"/>
  <c r="J25" i="21"/>
  <c r="J5" i="21"/>
  <c r="J6" i="21" s="1"/>
  <c r="K49" i="4" l="1"/>
  <c r="K48" i="4"/>
  <c r="K40" i="4"/>
  <c r="K20" i="4"/>
  <c r="K5" i="32" l="1"/>
  <c r="K14" i="19" l="1"/>
  <c r="J17" i="37"/>
  <c r="J18" i="37" s="1"/>
  <c r="I30" i="34"/>
  <c r="I31" i="34" s="1"/>
  <c r="I6" i="34"/>
  <c r="I7" i="34" s="1"/>
  <c r="I30" i="21"/>
  <c r="I29" i="21"/>
  <c r="I25" i="21"/>
  <c r="I5" i="21"/>
  <c r="I6" i="21" s="1"/>
  <c r="J46" i="41" l="1"/>
  <c r="J47" i="41" s="1"/>
  <c r="J42" i="41"/>
  <c r="J21" i="41"/>
  <c r="J22" i="41" s="1"/>
  <c r="J17" i="41"/>
  <c r="J34" i="24" l="1"/>
  <c r="J33" i="24"/>
  <c r="J7" i="24"/>
  <c r="J6" i="24"/>
  <c r="J49" i="4"/>
  <c r="J48" i="4"/>
  <c r="J40" i="4"/>
  <c r="J20" i="4"/>
  <c r="J33" i="44"/>
  <c r="J32" i="44"/>
  <c r="J27" i="44"/>
  <c r="J26" i="44"/>
  <c r="K37" i="3" l="1"/>
  <c r="K30" i="3"/>
  <c r="K23" i="3"/>
  <c r="J32" i="9" l="1"/>
  <c r="J31" i="9"/>
  <c r="J26" i="9"/>
  <c r="J25" i="9"/>
  <c r="H12" i="9"/>
  <c r="K33" i="19" l="1"/>
  <c r="J11" i="32"/>
  <c r="J10" i="32"/>
  <c r="K7" i="19"/>
  <c r="J24" i="5"/>
  <c r="J25" i="5" s="1"/>
  <c r="S12" i="5"/>
  <c r="R12" i="5"/>
  <c r="Q12" i="5"/>
  <c r="T12" i="5" l="1"/>
  <c r="J17" i="11"/>
  <c r="J18" i="11" s="1"/>
  <c r="J12" i="11"/>
  <c r="J45" i="7" l="1"/>
  <c r="J44" i="7"/>
  <c r="J39" i="7"/>
  <c r="J18" i="12"/>
  <c r="J25" i="10"/>
  <c r="J26" i="10" s="1"/>
  <c r="J51" i="35" l="1"/>
  <c r="J52" i="35" s="1"/>
  <c r="J47" i="35"/>
  <c r="J21" i="35"/>
  <c r="J20" i="35"/>
  <c r="J16" i="35"/>
  <c r="J67" i="17"/>
  <c r="J63" i="26"/>
  <c r="J62" i="26"/>
  <c r="J12" i="37" l="1"/>
  <c r="J58" i="26" l="1"/>
  <c r="J6" i="15"/>
  <c r="J7" i="15" s="1"/>
  <c r="J14" i="19"/>
  <c r="J46" i="8"/>
  <c r="J47" i="8" s="1"/>
  <c r="S41" i="8"/>
  <c r="R41" i="8"/>
  <c r="J34" i="17"/>
  <c r="J5" i="32" l="1"/>
  <c r="J54" i="37" l="1"/>
  <c r="J53" i="37"/>
  <c r="J48" i="37"/>
  <c r="I17" i="37" l="1"/>
  <c r="I18" i="37" s="1"/>
  <c r="I46" i="41"/>
  <c r="I47" i="41" s="1"/>
  <c r="I42" i="41"/>
  <c r="I21" i="41"/>
  <c r="I22" i="41" s="1"/>
  <c r="I17" i="41"/>
  <c r="I17" i="11"/>
  <c r="I18" i="11" s="1"/>
  <c r="I46" i="8" l="1"/>
  <c r="I47" i="8" s="1"/>
  <c r="Q41" i="8"/>
  <c r="P41" i="8"/>
  <c r="I12" i="11"/>
  <c r="I53" i="37"/>
  <c r="I54" i="37" s="1"/>
  <c r="I48" i="37"/>
  <c r="I31" i="9" l="1"/>
  <c r="I32" i="9" s="1"/>
  <c r="I26" i="9"/>
  <c r="I25" i="9"/>
  <c r="H11" i="9"/>
  <c r="I33" i="24"/>
  <c r="I34" i="24" s="1"/>
  <c r="I6" i="24"/>
  <c r="I7" i="24" s="1"/>
  <c r="I49" i="4"/>
  <c r="I48" i="4"/>
  <c r="I40" i="4"/>
  <c r="I20" i="4"/>
  <c r="J37" i="3" l="1"/>
  <c r="J30" i="3"/>
  <c r="J23" i="3"/>
  <c r="J7" i="19"/>
  <c r="I24" i="5"/>
  <c r="I25" i="5" s="1"/>
  <c r="S11" i="5"/>
  <c r="R11" i="5"/>
  <c r="Q11" i="5"/>
  <c r="T11" i="5" s="1"/>
  <c r="I44" i="7" l="1"/>
  <c r="I45" i="7" s="1"/>
  <c r="I27" i="44" l="1"/>
  <c r="I26" i="44"/>
  <c r="I51" i="35" l="1"/>
  <c r="I52" i="35" s="1"/>
  <c r="I47" i="35"/>
  <c r="I21" i="35"/>
  <c r="I20" i="35"/>
  <c r="I16" i="35"/>
  <c r="I18" i="12"/>
  <c r="I26" i="10" l="1"/>
  <c r="I25" i="10"/>
  <c r="I63" i="26" l="1"/>
  <c r="I62" i="26"/>
  <c r="J33" i="19" l="1"/>
  <c r="I10" i="32"/>
  <c r="I11" i="32" s="1"/>
  <c r="I12" i="37" l="1"/>
  <c r="I58" i="26"/>
  <c r="I6" i="15"/>
  <c r="I7" i="15" s="1"/>
  <c r="I39" i="7" l="1"/>
  <c r="I67" i="17"/>
  <c r="I34" i="17"/>
  <c r="I5" i="32" l="1"/>
  <c r="H30" i="34" l="1"/>
  <c r="H31" i="34" s="1"/>
  <c r="H6" i="34"/>
  <c r="H7" i="34" s="1"/>
  <c r="P6" i="17" l="1"/>
  <c r="O6" i="17"/>
  <c r="N6" i="17"/>
  <c r="I14" i="19"/>
  <c r="H17" i="37"/>
  <c r="H18" i="37" s="1"/>
  <c r="H29" i="21"/>
  <c r="H30" i="21" s="1"/>
  <c r="H25" i="21"/>
  <c r="H5" i="21"/>
  <c r="H6" i="21" s="1"/>
  <c r="H32" i="44" l="1"/>
  <c r="H33" i="44" s="1"/>
  <c r="H26" i="44"/>
  <c r="H27" i="44" s="1"/>
  <c r="H46" i="41"/>
  <c r="H47" i="41" s="1"/>
  <c r="H42" i="41"/>
  <c r="H21" i="41"/>
  <c r="H22" i="41" s="1"/>
  <c r="H17" i="41"/>
  <c r="N61" i="17" l="1"/>
  <c r="O61" i="17"/>
  <c r="P61" i="17"/>
  <c r="N28" i="17"/>
  <c r="O28" i="17"/>
  <c r="P28" i="17"/>
  <c r="I7" i="19" l="1"/>
  <c r="H24" i="5"/>
  <c r="H25" i="5" s="1"/>
  <c r="S10" i="5"/>
  <c r="R10" i="5"/>
  <c r="Q10" i="5"/>
  <c r="T10" i="5" s="1"/>
  <c r="I33" i="19"/>
  <c r="H11" i="32"/>
  <c r="H10" i="32"/>
  <c r="H31" i="9" l="1"/>
  <c r="H32" i="9" s="1"/>
  <c r="H25" i="9"/>
  <c r="H26" i="9" s="1"/>
  <c r="H10" i="9"/>
  <c r="I37" i="3" l="1"/>
  <c r="I30" i="3"/>
  <c r="I23" i="3"/>
  <c r="H17" i="11" l="1"/>
  <c r="H18" i="11" s="1"/>
  <c r="H25" i="10" l="1"/>
  <c r="H26" i="10" s="1"/>
  <c r="H5" i="32"/>
  <c r="H12" i="11" l="1"/>
  <c r="H44" i="7"/>
  <c r="H45" i="7" s="1"/>
  <c r="H39" i="7"/>
  <c r="H33" i="24" l="1"/>
  <c r="H34" i="24" s="1"/>
  <c r="H6" i="24"/>
  <c r="H7" i="24" s="1"/>
  <c r="H49" i="4"/>
  <c r="H48" i="4"/>
  <c r="H40" i="4"/>
  <c r="H20" i="4"/>
  <c r="H62" i="26" l="1"/>
  <c r="H63" i="26" s="1"/>
  <c r="H58" i="26"/>
  <c r="H6" i="15"/>
  <c r="H7" i="15" s="1"/>
  <c r="H18" i="12"/>
  <c r="H51" i="35"/>
  <c r="H52" i="35" s="1"/>
  <c r="H47" i="35"/>
  <c r="H21" i="35"/>
  <c r="H20" i="35"/>
  <c r="H16" i="35"/>
  <c r="H46" i="8"/>
  <c r="H47" i="8" s="1"/>
  <c r="O41" i="8"/>
  <c r="N41" i="8"/>
  <c r="H67" i="17"/>
  <c r="H34" i="17"/>
  <c r="H12" i="37"/>
  <c r="H53" i="37"/>
  <c r="H54" i="37" s="1"/>
  <c r="H48" i="37"/>
  <c r="G30" i="34" l="1"/>
  <c r="G31" i="34" s="1"/>
  <c r="G6" i="34"/>
  <c r="G7" i="34" s="1"/>
  <c r="G30" i="21" l="1"/>
  <c r="G29" i="21"/>
  <c r="G25" i="21"/>
  <c r="G5" i="21"/>
  <c r="G6" i="21" s="1"/>
  <c r="H14" i="19"/>
  <c r="G17" i="37"/>
  <c r="G18" i="37" s="1"/>
  <c r="F30" i="34" l="1"/>
  <c r="F31" i="34" s="1"/>
  <c r="F6" i="34"/>
  <c r="F7" i="34" s="1"/>
  <c r="G26" i="44" l="1"/>
  <c r="G27" i="44" s="1"/>
  <c r="G46" i="8" l="1"/>
  <c r="G47" i="8" s="1"/>
  <c r="H37" i="3" l="1"/>
  <c r="H30" i="3"/>
  <c r="H23" i="3"/>
  <c r="G37" i="3"/>
  <c r="G30" i="3"/>
  <c r="G23" i="3"/>
  <c r="G33" i="24" l="1"/>
  <c r="G34" i="24" s="1"/>
  <c r="G6" i="24"/>
  <c r="G7" i="24" s="1"/>
  <c r="P23" i="4"/>
  <c r="O23" i="4"/>
  <c r="N23" i="4"/>
  <c r="G40" i="4"/>
  <c r="G49" i="4" s="1"/>
  <c r="P4" i="4"/>
  <c r="O4" i="4"/>
  <c r="N4" i="4"/>
  <c r="G20" i="4"/>
  <c r="G48" i="4" s="1"/>
  <c r="G17" i="11" l="1"/>
  <c r="G18" i="11" s="1"/>
  <c r="G46" i="41"/>
  <c r="G47" i="41" s="1"/>
  <c r="G42" i="41"/>
  <c r="G21" i="41"/>
  <c r="G22" i="41" s="1"/>
  <c r="G17" i="41"/>
  <c r="G53" i="37" l="1"/>
  <c r="G54" i="37" s="1"/>
  <c r="G48" i="37"/>
  <c r="G44" i="7" l="1"/>
  <c r="G45" i="7" s="1"/>
  <c r="H7" i="19" l="1"/>
  <c r="G24" i="5"/>
  <c r="G25" i="5" s="1"/>
  <c r="S9" i="5"/>
  <c r="R9" i="5"/>
  <c r="Q9" i="5"/>
  <c r="T9" i="5" l="1"/>
  <c r="G39" i="7"/>
  <c r="G12" i="11"/>
  <c r="M41" i="8"/>
  <c r="L41" i="8"/>
  <c r="G51" i="35"/>
  <c r="G52" i="35" s="1"/>
  <c r="G47" i="35"/>
  <c r="G20" i="35"/>
  <c r="G21" i="35" s="1"/>
  <c r="G16" i="35"/>
  <c r="G62" i="26" l="1"/>
  <c r="G63" i="26" s="1"/>
  <c r="G12" i="37"/>
  <c r="G58" i="26"/>
  <c r="G6" i="15"/>
  <c r="G7" i="15" s="1"/>
  <c r="G31" i="9"/>
  <c r="G32" i="9" s="1"/>
  <c r="G25" i="9"/>
  <c r="G26" i="9" s="1"/>
  <c r="H9" i="9"/>
  <c r="H33" i="19"/>
  <c r="G10" i="32"/>
  <c r="G11" i="32" s="1"/>
  <c r="G25" i="10" l="1"/>
  <c r="G26" i="10" s="1"/>
  <c r="G67" i="17"/>
  <c r="G34" i="17"/>
  <c r="G18" i="12" l="1"/>
  <c r="G5" i="32" l="1"/>
  <c r="F30" i="21" l="1"/>
  <c r="F29" i="21"/>
  <c r="F25" i="21"/>
  <c r="F5" i="21"/>
  <c r="F6" i="21" s="1"/>
  <c r="G14" i="19" l="1"/>
  <c r="F17" i="37"/>
  <c r="F18" i="37" s="1"/>
  <c r="F17" i="11"/>
  <c r="F18" i="11" s="1"/>
  <c r="F26" i="44" l="1"/>
  <c r="F27" i="44" s="1"/>
  <c r="G7" i="19" l="1"/>
  <c r="F24" i="5"/>
  <c r="F25" i="5" s="1"/>
  <c r="S8" i="5"/>
  <c r="R8" i="5"/>
  <c r="Q8" i="5"/>
  <c r="T8" i="5" l="1"/>
  <c r="F33" i="24"/>
  <c r="F34" i="24" s="1"/>
  <c r="F6" i="24"/>
  <c r="F7" i="24" s="1"/>
  <c r="P33" i="4"/>
  <c r="O33" i="4"/>
  <c r="N33" i="4"/>
  <c r="P29" i="4"/>
  <c r="O29" i="4"/>
  <c r="N29" i="4"/>
  <c r="F40" i="4"/>
  <c r="F49" i="4" s="1"/>
  <c r="P9" i="4"/>
  <c r="O9" i="4"/>
  <c r="N9" i="4"/>
  <c r="P13" i="4"/>
  <c r="O13" i="4"/>
  <c r="N13" i="4"/>
  <c r="F20" i="4"/>
  <c r="F48" i="4" s="1"/>
  <c r="F31" i="9" l="1"/>
  <c r="F32" i="9" s="1"/>
  <c r="F25" i="9"/>
  <c r="F26" i="9" s="1"/>
  <c r="H8" i="9"/>
  <c r="F46" i="41"/>
  <c r="F47" i="41" s="1"/>
  <c r="F21" i="41"/>
  <c r="F22" i="41" s="1"/>
  <c r="F42" i="41"/>
  <c r="F17" i="41"/>
  <c r="F53" i="37" l="1"/>
  <c r="F54" i="37" s="1"/>
  <c r="F48" i="37"/>
  <c r="F25" i="10" l="1"/>
  <c r="F26" i="10" s="1"/>
  <c r="F44" i="7"/>
  <c r="F45" i="7" s="1"/>
  <c r="G33" i="19" l="1"/>
  <c r="F10" i="32"/>
  <c r="F11" i="32" s="1"/>
  <c r="F39" i="7" l="1"/>
  <c r="F46" i="8"/>
  <c r="F47" i="8" s="1"/>
  <c r="K41" i="8"/>
  <c r="J41" i="8"/>
  <c r="F12" i="11"/>
  <c r="F5" i="32"/>
  <c r="F18" i="12" l="1"/>
  <c r="F51" i="35" l="1"/>
  <c r="F52" i="35" s="1"/>
  <c r="F47" i="35"/>
  <c r="F20" i="35"/>
  <c r="F21" i="35" s="1"/>
  <c r="F16" i="35"/>
  <c r="F62" i="26"/>
  <c r="F63" i="26" s="1"/>
  <c r="F12" i="37"/>
  <c r="F58" i="26"/>
  <c r="F6" i="15"/>
  <c r="F7" i="15" s="1"/>
  <c r="F67" i="17"/>
  <c r="F34" i="17"/>
  <c r="F14" i="19" l="1"/>
  <c r="E17" i="37"/>
  <c r="E18" i="37" s="1"/>
  <c r="E30" i="34" l="1"/>
  <c r="E31" i="34" s="1"/>
  <c r="E6" i="34"/>
  <c r="E7" i="34" s="1"/>
  <c r="E29" i="21" l="1"/>
  <c r="E30" i="21" s="1"/>
  <c r="E25" i="21"/>
  <c r="E5" i="21"/>
  <c r="E6" i="21" s="1"/>
  <c r="E40" i="4" l="1"/>
  <c r="E20" i="4"/>
  <c r="F37" i="3" l="1"/>
  <c r="F30" i="3"/>
  <c r="F23" i="3"/>
  <c r="E14" i="19"/>
  <c r="D17" i="37"/>
  <c r="D18" i="37" s="1"/>
  <c r="E33" i="24" l="1"/>
  <c r="E34" i="24" s="1"/>
  <c r="E6" i="24"/>
  <c r="E7" i="24" s="1"/>
  <c r="E49" i="4"/>
  <c r="E48" i="4"/>
  <c r="E26" i="44"/>
  <c r="E27" i="44" s="1"/>
  <c r="F7" i="19" l="1"/>
  <c r="E24" i="5"/>
  <c r="E25" i="5" s="1"/>
  <c r="S7" i="5"/>
  <c r="R7" i="5"/>
  <c r="Q7" i="5"/>
  <c r="T7" i="5" s="1"/>
  <c r="E51" i="35"/>
  <c r="E52" i="35" s="1"/>
  <c r="E20" i="35"/>
  <c r="E21" i="35" s="1"/>
  <c r="E47" i="35"/>
  <c r="E16" i="35"/>
  <c r="E53" i="37" l="1"/>
  <c r="E54" i="37" s="1"/>
  <c r="E48" i="37"/>
  <c r="E46" i="41"/>
  <c r="E47" i="41" s="1"/>
  <c r="E42" i="41"/>
  <c r="E21" i="41"/>
  <c r="E22" i="41" s="1"/>
  <c r="E17" i="41"/>
  <c r="E17" i="11"/>
  <c r="E18" i="11" s="1"/>
  <c r="E12" i="11"/>
  <c r="E46" i="8"/>
  <c r="E47" i="8" s="1"/>
  <c r="I41" i="8"/>
  <c r="H41" i="8"/>
  <c r="F33" i="19"/>
  <c r="E10" i="32"/>
  <c r="E11" i="32" s="1"/>
  <c r="E62" i="26" l="1"/>
  <c r="E63" i="26" s="1"/>
  <c r="E58" i="26"/>
  <c r="E34" i="17"/>
  <c r="E6" i="15"/>
  <c r="E7" i="15" s="1"/>
  <c r="E31" i="9"/>
  <c r="E32" i="9" s="1"/>
  <c r="D31" i="9"/>
  <c r="D32" i="9" s="1"/>
  <c r="E25" i="9"/>
  <c r="E26" i="9" s="1"/>
  <c r="D25" i="9"/>
  <c r="D26" i="9" s="1"/>
  <c r="H7" i="9"/>
  <c r="H6" i="9"/>
  <c r="E67" i="17"/>
  <c r="E12" i="37" l="1"/>
  <c r="E44" i="7"/>
  <c r="E45" i="7" s="1"/>
  <c r="E25" i="10"/>
  <c r="E26" i="10" s="1"/>
  <c r="E39" i="7"/>
  <c r="E18" i="12"/>
  <c r="D30" i="34"/>
  <c r="D31" i="34" s="1"/>
  <c r="D6" i="34" l="1"/>
  <c r="D7" i="34" s="1"/>
  <c r="E5" i="32" l="1"/>
  <c r="D46" i="41" l="1"/>
  <c r="D47" i="41" s="1"/>
  <c r="D21" i="41"/>
  <c r="D22" i="41" s="1"/>
  <c r="D42" i="41"/>
  <c r="D17" i="41"/>
  <c r="P40" i="17" l="1"/>
  <c r="O40" i="17"/>
  <c r="N40" i="17"/>
  <c r="D29" i="21" l="1"/>
  <c r="D30" i="21" s="1"/>
  <c r="D25" i="21"/>
  <c r="D5" i="21"/>
  <c r="D6" i="21" s="1"/>
  <c r="D18" i="11" l="1"/>
  <c r="D17" i="11"/>
  <c r="D12" i="11"/>
  <c r="C30" i="34" l="1"/>
  <c r="C31" i="34" s="1"/>
  <c r="C6" i="34"/>
  <c r="C7" i="34" s="1"/>
  <c r="D62" i="26"/>
  <c r="D63" i="26" s="1"/>
  <c r="D58" i="26" l="1"/>
  <c r="D6" i="15"/>
  <c r="D7" i="15" s="1"/>
  <c r="D26" i="44"/>
  <c r="D27" i="44" s="1"/>
  <c r="E7" i="19" l="1"/>
  <c r="D24" i="5"/>
  <c r="D25" i="5" s="1"/>
  <c r="S6" i="5"/>
  <c r="R6" i="5"/>
  <c r="Q6" i="5"/>
  <c r="T6" i="5" s="1"/>
  <c r="D44" i="7" l="1"/>
  <c r="D45" i="7" s="1"/>
  <c r="D39" i="7" l="1"/>
  <c r="D46" i="8" l="1"/>
  <c r="D47" i="8" s="1"/>
  <c r="G41" i="8"/>
  <c r="F41" i="8"/>
  <c r="D51" i="35"/>
  <c r="D52" i="35" s="1"/>
  <c r="N42" i="35"/>
  <c r="O42" i="35"/>
  <c r="P42" i="35"/>
  <c r="D47" i="35"/>
  <c r="D20" i="35"/>
  <c r="D21" i="35" s="1"/>
  <c r="P11" i="35"/>
  <c r="O11" i="35"/>
  <c r="N11" i="35"/>
  <c r="D16" i="35"/>
  <c r="E37" i="3"/>
  <c r="E30" i="3"/>
  <c r="E23" i="3"/>
  <c r="D33" i="24"/>
  <c r="D34" i="24" s="1"/>
  <c r="D6" i="24"/>
  <c r="D7" i="24" s="1"/>
  <c r="D40" i="4"/>
  <c r="D20" i="4"/>
  <c r="D14" i="19"/>
  <c r="D25" i="10"/>
  <c r="D26" i="10" s="1"/>
  <c r="D12" i="37"/>
  <c r="D67" i="17"/>
  <c r="D34" i="17"/>
  <c r="D18" i="12" l="1"/>
  <c r="D49" i="4"/>
  <c r="D48" i="4"/>
  <c r="E33" i="19"/>
  <c r="D10" i="32"/>
  <c r="D11" i="32" s="1"/>
  <c r="C17" i="37" l="1"/>
  <c r="C18" i="37" s="1"/>
  <c r="D53" i="37" l="1"/>
  <c r="D54" i="37" s="1"/>
  <c r="D48" i="37"/>
  <c r="D5" i="32" l="1"/>
  <c r="C29" i="21" l="1"/>
  <c r="C30" i="21" s="1"/>
  <c r="C25" i="21"/>
  <c r="C6" i="21"/>
  <c r="C5" i="21"/>
  <c r="N9" i="37" l="1"/>
  <c r="O9" i="37"/>
  <c r="P9" i="37"/>
  <c r="N8" i="37"/>
  <c r="O8" i="37"/>
  <c r="P8" i="37"/>
  <c r="N14" i="17" l="1"/>
  <c r="O14" i="17"/>
  <c r="P14" i="17"/>
  <c r="C46" i="41"/>
  <c r="C47" i="41" s="1"/>
  <c r="C21" i="41"/>
  <c r="C22" i="41" s="1"/>
  <c r="C42" i="41"/>
  <c r="C17" i="41" l="1"/>
  <c r="C33" i="24" l="1"/>
  <c r="C34" i="24" s="1"/>
  <c r="C6" i="24"/>
  <c r="C7" i="24" s="1"/>
  <c r="P30" i="4"/>
  <c r="O30" i="4"/>
  <c r="N30" i="4"/>
  <c r="P10" i="4"/>
  <c r="O10" i="4"/>
  <c r="N10" i="4"/>
  <c r="C40" i="4"/>
  <c r="C49" i="4" s="1"/>
  <c r="C20" i="4"/>
  <c r="C48" i="4" s="1"/>
  <c r="P42" i="17"/>
  <c r="O42" i="17"/>
  <c r="N42" i="17"/>
  <c r="P36" i="4" l="1"/>
  <c r="O36" i="4"/>
  <c r="N36" i="4"/>
  <c r="P16" i="4"/>
  <c r="O16" i="4"/>
  <c r="N16" i="4"/>
  <c r="B40" i="4" l="1"/>
  <c r="P40" i="4" s="1"/>
  <c r="P38" i="4"/>
  <c r="O38" i="4"/>
  <c r="N38" i="4"/>
  <c r="P37" i="4"/>
  <c r="O37" i="4"/>
  <c r="N37" i="4"/>
  <c r="P35" i="4"/>
  <c r="O35" i="4"/>
  <c r="N35" i="4"/>
  <c r="P34" i="4"/>
  <c r="O34" i="4"/>
  <c r="N34" i="4"/>
  <c r="P32" i="4"/>
  <c r="O32" i="4"/>
  <c r="N32" i="4"/>
  <c r="P31" i="4"/>
  <c r="O31" i="4"/>
  <c r="N31" i="4"/>
  <c r="P28" i="4"/>
  <c r="O28" i="4"/>
  <c r="N28" i="4"/>
  <c r="P27" i="4"/>
  <c r="O27" i="4"/>
  <c r="N27" i="4"/>
  <c r="P26" i="4"/>
  <c r="O26" i="4"/>
  <c r="N26" i="4"/>
  <c r="P25" i="4"/>
  <c r="O25" i="4"/>
  <c r="N25" i="4"/>
  <c r="P24" i="4"/>
  <c r="O24" i="4"/>
  <c r="N24" i="4"/>
  <c r="B49" i="4" l="1"/>
  <c r="N49" i="4" s="1"/>
  <c r="N40" i="4"/>
  <c r="O40" i="4"/>
  <c r="N42" i="4"/>
  <c r="O42" i="4"/>
  <c r="P42" i="4"/>
  <c r="N43" i="4"/>
  <c r="O43" i="4"/>
  <c r="P43" i="4"/>
  <c r="N45" i="4"/>
  <c r="O45" i="4"/>
  <c r="P45" i="4"/>
  <c r="N46" i="4"/>
  <c r="O46" i="4"/>
  <c r="P46" i="4"/>
  <c r="B20" i="4"/>
  <c r="Q33" i="4" l="1"/>
  <c r="Q23" i="4"/>
  <c r="Q30" i="4"/>
  <c r="Q29" i="4"/>
  <c r="P20" i="4"/>
  <c r="B48" i="4"/>
  <c r="Q25" i="4"/>
  <c r="Q36" i="4"/>
  <c r="O20" i="4"/>
  <c r="O49" i="4"/>
  <c r="P49" i="4"/>
  <c r="Q28" i="4"/>
  <c r="Q34" i="4"/>
  <c r="Q24" i="4"/>
  <c r="Q35" i="4"/>
  <c r="Q27" i="4"/>
  <c r="Q38" i="4"/>
  <c r="Q32" i="4"/>
  <c r="Q26" i="4"/>
  <c r="Q37" i="4"/>
  <c r="Q31" i="4"/>
  <c r="C26" i="44"/>
  <c r="C27" i="44" s="1"/>
  <c r="N48" i="4" l="1"/>
  <c r="P48" i="4"/>
  <c r="O48" i="4"/>
  <c r="D33" i="19" l="1"/>
  <c r="D7" i="19"/>
  <c r="C24" i="5"/>
  <c r="C25" i="5" s="1"/>
  <c r="S5" i="5"/>
  <c r="R5" i="5"/>
  <c r="Q5" i="5"/>
  <c r="T5" i="5" s="1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C46" i="8" l="1"/>
  <c r="C47" i="8" s="1"/>
  <c r="E41" i="8"/>
  <c r="D41" i="8"/>
  <c r="C53" i="37"/>
  <c r="C54" i="37" s="1"/>
  <c r="C48" i="37"/>
  <c r="C17" i="11"/>
  <c r="C18" i="11" s="1"/>
  <c r="C10" i="32"/>
  <c r="C11" i="32" s="1"/>
  <c r="C31" i="9"/>
  <c r="C32" i="9" s="1"/>
  <c r="C25" i="9"/>
  <c r="C26" i="9" s="1"/>
  <c r="H5" i="9"/>
  <c r="C12" i="11"/>
  <c r="D37" i="3"/>
  <c r="D30" i="3"/>
  <c r="D23" i="3"/>
  <c r="C44" i="7" l="1"/>
  <c r="C45" i="7" s="1"/>
  <c r="P27" i="32" l="1"/>
  <c r="O27" i="32"/>
  <c r="C62" i="26" l="1"/>
  <c r="C63" i="26" s="1"/>
  <c r="P24" i="26"/>
  <c r="O24" i="26"/>
  <c r="N24" i="26"/>
  <c r="C58" i="26"/>
  <c r="C6" i="15"/>
  <c r="C7" i="15" s="1"/>
  <c r="C25" i="10" l="1"/>
  <c r="C26" i="10" s="1"/>
  <c r="C39" i="7"/>
  <c r="C18" i="12" l="1"/>
  <c r="P44" i="35"/>
  <c r="O44" i="35"/>
  <c r="N44" i="35"/>
  <c r="P43" i="35"/>
  <c r="O43" i="35"/>
  <c r="N43" i="35"/>
  <c r="P41" i="35"/>
  <c r="O41" i="35"/>
  <c r="N41" i="35"/>
  <c r="P40" i="35"/>
  <c r="O40" i="35"/>
  <c r="N40" i="35"/>
  <c r="P37" i="35"/>
  <c r="O37" i="35"/>
  <c r="N37" i="35"/>
  <c r="P36" i="35"/>
  <c r="O36" i="35"/>
  <c r="N36" i="35"/>
  <c r="P13" i="35"/>
  <c r="O13" i="35"/>
  <c r="N13" i="35"/>
  <c r="P12" i="35"/>
  <c r="O12" i="35"/>
  <c r="N12" i="35"/>
  <c r="P10" i="35"/>
  <c r="O10" i="35"/>
  <c r="N10" i="35"/>
  <c r="P9" i="35"/>
  <c r="O9" i="35"/>
  <c r="N9" i="35"/>
  <c r="P6" i="35"/>
  <c r="O6" i="35"/>
  <c r="N6" i="35"/>
  <c r="P5" i="35"/>
  <c r="O5" i="35"/>
  <c r="N5" i="35"/>
  <c r="C51" i="35"/>
  <c r="C52" i="35" s="1"/>
  <c r="C47" i="35"/>
  <c r="C20" i="35"/>
  <c r="C21" i="35" s="1"/>
  <c r="C16" i="35"/>
  <c r="N44" i="17"/>
  <c r="O44" i="17"/>
  <c r="P44" i="17"/>
  <c r="C67" i="17"/>
  <c r="P8" i="17"/>
  <c r="O8" i="17"/>
  <c r="N8" i="17"/>
  <c r="C34" i="17"/>
  <c r="P33" i="32" l="1"/>
  <c r="O33" i="32"/>
  <c r="P32" i="32"/>
  <c r="O32" i="32"/>
  <c r="P31" i="32"/>
  <c r="O31" i="32"/>
  <c r="P30" i="32"/>
  <c r="O30" i="32"/>
  <c r="P29" i="32"/>
  <c r="O29" i="32"/>
  <c r="P28" i="32"/>
  <c r="O28" i="32"/>
  <c r="C5" i="32" l="1"/>
  <c r="O31" i="44" l="1"/>
  <c r="O30" i="44"/>
  <c r="O25" i="44"/>
  <c r="O24" i="44"/>
  <c r="Q35" i="19"/>
  <c r="P35" i="19"/>
  <c r="B32" i="44"/>
  <c r="N31" i="44"/>
  <c r="N30" i="44"/>
  <c r="B26" i="44"/>
  <c r="N25" i="44"/>
  <c r="N24" i="44"/>
  <c r="B27" i="44" l="1"/>
  <c r="B33" i="44"/>
  <c r="H11" i="44"/>
  <c r="H20" i="44" s="1"/>
  <c r="G11" i="44"/>
  <c r="G20" i="44" s="1"/>
  <c r="F11" i="44"/>
  <c r="F20" i="44" s="1"/>
  <c r="E11" i="44"/>
  <c r="E20" i="44" s="1"/>
  <c r="D11" i="44"/>
  <c r="C11" i="44"/>
  <c r="C20" i="44" s="1"/>
  <c r="B11" i="44"/>
  <c r="I9" i="44"/>
  <c r="I8" i="44"/>
  <c r="I7" i="44"/>
  <c r="I6" i="44"/>
  <c r="I5" i="44"/>
  <c r="I4" i="44"/>
  <c r="I3" i="44"/>
  <c r="J14" i="44" l="1"/>
  <c r="M14" i="44"/>
  <c r="D20" i="44"/>
  <c r="J18" i="44"/>
  <c r="M18" i="44"/>
  <c r="B20" i="44"/>
  <c r="M20" i="44" l="1"/>
  <c r="J20" i="44"/>
  <c r="N49" i="34"/>
  <c r="O49" i="34" s="1"/>
  <c r="N25" i="34"/>
  <c r="O25" i="34" s="1"/>
  <c r="N47" i="5" l="1"/>
  <c r="N54" i="26" l="1"/>
  <c r="O54" i="26"/>
  <c r="P54" i="26"/>
  <c r="N44" i="26"/>
  <c r="O44" i="26"/>
  <c r="P44" i="26"/>
  <c r="N26" i="26"/>
  <c r="O26" i="26"/>
  <c r="P26" i="26"/>
  <c r="N9" i="26"/>
  <c r="O9" i="26"/>
  <c r="P9" i="26"/>
  <c r="N63" i="35"/>
  <c r="O63" i="35" s="1"/>
  <c r="N32" i="35"/>
  <c r="O32" i="35" s="1"/>
  <c r="N45" i="21" l="1"/>
  <c r="O45" i="21" s="1"/>
  <c r="N19" i="21"/>
  <c r="O19" i="21" s="1"/>
  <c r="N38" i="41" l="1"/>
  <c r="O38" i="41"/>
  <c r="P38" i="41"/>
  <c r="N13" i="41"/>
  <c r="O13" i="41"/>
  <c r="P13" i="41"/>
  <c r="N51" i="41"/>
  <c r="N26" i="41"/>
  <c r="O61" i="38"/>
  <c r="N61" i="38"/>
  <c r="N46" i="38"/>
  <c r="O46" i="38" s="1"/>
  <c r="N24" i="38"/>
  <c r="O24" i="38" s="1"/>
  <c r="N67" i="26" l="1"/>
  <c r="P53" i="17" l="1"/>
  <c r="O53" i="17"/>
  <c r="N53" i="17"/>
  <c r="P20" i="17"/>
  <c r="O20" i="17"/>
  <c r="N20" i="17"/>
  <c r="N56" i="24" l="1"/>
  <c r="N29" i="24"/>
  <c r="O29" i="24" s="1"/>
  <c r="N58" i="37" l="1"/>
  <c r="O58" i="37" s="1"/>
  <c r="N57" i="37"/>
  <c r="O57" i="37" s="1"/>
  <c r="N56" i="37"/>
  <c r="N41" i="37"/>
  <c r="N12" i="15"/>
  <c r="N50" i="10" l="1"/>
  <c r="O50" i="10" s="1"/>
  <c r="N54" i="7" l="1"/>
  <c r="O54" i="7" s="1"/>
  <c r="N41" i="12" l="1"/>
  <c r="O41" i="12" s="1"/>
  <c r="N24" i="32" l="1"/>
  <c r="N38" i="11"/>
  <c r="O38" i="11" s="1"/>
  <c r="N66" i="8" l="1"/>
  <c r="R28" i="3"/>
  <c r="Q28" i="3"/>
  <c r="O28" i="3"/>
  <c r="P28" i="3" s="1"/>
  <c r="P49" i="17" l="1"/>
  <c r="O49" i="17"/>
  <c r="N49" i="17"/>
  <c r="P16" i="17"/>
  <c r="O16" i="17"/>
  <c r="N16" i="17"/>
  <c r="P6" i="11" l="1"/>
  <c r="O6" i="11"/>
  <c r="N6" i="11"/>
  <c r="P12" i="17"/>
  <c r="O12" i="17"/>
  <c r="N12" i="17"/>
  <c r="B34" i="17" l="1"/>
  <c r="B67" i="17" l="1"/>
  <c r="P10" i="37" l="1"/>
  <c r="O10" i="37"/>
  <c r="N10" i="37"/>
  <c r="P32" i="17"/>
  <c r="O32" i="17"/>
  <c r="N32" i="17"/>
  <c r="N63" i="17" l="1"/>
  <c r="O63" i="17"/>
  <c r="P63" i="17"/>
  <c r="I19" i="9" l="1"/>
  <c r="R44" i="3" l="1"/>
  <c r="Q44" i="3"/>
  <c r="O44" i="3"/>
  <c r="P44" i="3" s="1"/>
  <c r="N11" i="17" l="1"/>
  <c r="O11" i="17"/>
  <c r="P11" i="17"/>
  <c r="P3" i="17" l="1"/>
  <c r="O3" i="17"/>
  <c r="N3" i="17"/>
  <c r="P38" i="17"/>
  <c r="O38" i="17"/>
  <c r="N38" i="17"/>
  <c r="S4" i="5" l="1"/>
  <c r="R4" i="5"/>
  <c r="Q4" i="5"/>
  <c r="T7" i="12"/>
  <c r="S7" i="12"/>
  <c r="R7" i="12"/>
  <c r="Q7" i="12"/>
  <c r="T6" i="12"/>
  <c r="S6" i="12"/>
  <c r="R6" i="12"/>
  <c r="Q6" i="12"/>
  <c r="T5" i="12"/>
  <c r="S5" i="12"/>
  <c r="R5" i="12"/>
  <c r="Q5" i="12"/>
  <c r="T4" i="12"/>
  <c r="S4" i="12"/>
  <c r="R4" i="12"/>
  <c r="Q4" i="12"/>
  <c r="P10" i="12"/>
  <c r="O10" i="12"/>
  <c r="N10" i="12"/>
  <c r="P9" i="12"/>
  <c r="O9" i="12"/>
  <c r="N9" i="12"/>
  <c r="P8" i="12"/>
  <c r="O8" i="12"/>
  <c r="N8" i="12"/>
  <c r="R8" i="3" l="1"/>
  <c r="Q8" i="3"/>
  <c r="O8" i="3"/>
  <c r="P8" i="3" s="1"/>
  <c r="C12" i="37" l="1"/>
  <c r="R9" i="3" l="1"/>
  <c r="Q9" i="3"/>
  <c r="O9" i="3"/>
  <c r="P9" i="3" s="1"/>
  <c r="N66" i="26" l="1"/>
  <c r="O67" i="26" s="1"/>
  <c r="N17" i="26"/>
  <c r="O17" i="26"/>
  <c r="P17" i="26"/>
  <c r="N48" i="34" l="1"/>
  <c r="N24" i="34"/>
  <c r="N44" i="21"/>
  <c r="N18" i="21"/>
  <c r="N46" i="5"/>
  <c r="O47" i="5" s="1"/>
  <c r="N40" i="12"/>
  <c r="N62" i="35"/>
  <c r="N31" i="35"/>
  <c r="N55" i="24"/>
  <c r="O56" i="24" s="1"/>
  <c r="N28" i="24"/>
  <c r="O60" i="38"/>
  <c r="N60" i="38"/>
  <c r="N45" i="38"/>
  <c r="N23" i="38"/>
  <c r="N50" i="41"/>
  <c r="O51" i="41" s="1"/>
  <c r="N49" i="41"/>
  <c r="N25" i="41"/>
  <c r="O26" i="41" s="1"/>
  <c r="N24" i="41"/>
  <c r="O50" i="41" l="1"/>
  <c r="O25" i="41"/>
  <c r="N11" i="15"/>
  <c r="O12" i="15" s="1"/>
  <c r="N65" i="26"/>
  <c r="O66" i="26" s="1"/>
  <c r="N10" i="15"/>
  <c r="N23" i="32"/>
  <c r="O24" i="32" s="1"/>
  <c r="N49" i="10"/>
  <c r="O11" i="15" l="1"/>
  <c r="N53" i="7"/>
  <c r="N37" i="11"/>
  <c r="B48" i="37"/>
  <c r="B53" i="37"/>
  <c r="N53" i="37" s="1"/>
  <c r="P52" i="37"/>
  <c r="O52" i="37"/>
  <c r="N52" i="37"/>
  <c r="P51" i="37"/>
  <c r="O51" i="37"/>
  <c r="N51" i="37"/>
  <c r="N40" i="37"/>
  <c r="O41" i="37" s="1"/>
  <c r="B54" i="37" l="1"/>
  <c r="N65" i="8"/>
  <c r="O66" i="8" s="1"/>
  <c r="N18" i="4" l="1"/>
  <c r="O18" i="4"/>
  <c r="P18" i="4"/>
  <c r="R27" i="3" l="1"/>
  <c r="Q27" i="3"/>
  <c r="O27" i="3"/>
  <c r="P27" i="3" s="1"/>
  <c r="B8" i="12"/>
  <c r="P34" i="26"/>
  <c r="O34" i="26"/>
  <c r="N34" i="26"/>
  <c r="P47" i="37"/>
  <c r="O47" i="37"/>
  <c r="N47" i="37"/>
  <c r="P46" i="37"/>
  <c r="O46" i="37"/>
  <c r="N46" i="37"/>
  <c r="P45" i="37"/>
  <c r="O45" i="37"/>
  <c r="N45" i="37"/>
  <c r="P44" i="37"/>
  <c r="O44" i="37"/>
  <c r="N44" i="37"/>
  <c r="P43" i="37"/>
  <c r="O43" i="37"/>
  <c r="N43" i="37"/>
  <c r="O48" i="37"/>
  <c r="P16" i="26"/>
  <c r="O16" i="26"/>
  <c r="N16" i="26"/>
  <c r="N48" i="37" l="1"/>
  <c r="Q44" i="37" s="1"/>
  <c r="P48" i="37"/>
  <c r="P33" i="41"/>
  <c r="O33" i="41"/>
  <c r="N33" i="41"/>
  <c r="P31" i="41"/>
  <c r="O31" i="41"/>
  <c r="N31" i="41"/>
  <c r="P30" i="41"/>
  <c r="O30" i="41"/>
  <c r="N30" i="41"/>
  <c r="C30" i="3"/>
  <c r="N63" i="8"/>
  <c r="N43" i="21"/>
  <c r="O44" i="21" s="1"/>
  <c r="N17" i="21"/>
  <c r="O18" i="21" s="1"/>
  <c r="N45" i="5"/>
  <c r="O46" i="5" s="1"/>
  <c r="N47" i="34"/>
  <c r="O48" i="34" s="1"/>
  <c r="N23" i="34"/>
  <c r="O24" i="34" s="1"/>
  <c r="P8" i="41"/>
  <c r="O8" i="41"/>
  <c r="N8" i="41"/>
  <c r="P6" i="41"/>
  <c r="O6" i="41"/>
  <c r="N6" i="41"/>
  <c r="P5" i="41"/>
  <c r="O5" i="41"/>
  <c r="N5" i="41"/>
  <c r="Q43" i="37" l="1"/>
  <c r="Q47" i="37"/>
  <c r="Q46" i="37"/>
  <c r="Q45" i="37"/>
  <c r="N52" i="7"/>
  <c r="O53" i="7" s="1"/>
  <c r="O59" i="38"/>
  <c r="N59" i="38"/>
  <c r="N44" i="38"/>
  <c r="O45" i="38" s="1"/>
  <c r="N22" i="38"/>
  <c r="O23" i="38" s="1"/>
  <c r="N54" i="24"/>
  <c r="O55" i="24" s="1"/>
  <c r="N27" i="24"/>
  <c r="O28" i="24" s="1"/>
  <c r="P47" i="17"/>
  <c r="O47" i="17"/>
  <c r="N47" i="17"/>
  <c r="P45" i="17"/>
  <c r="O45" i="17"/>
  <c r="N45" i="17"/>
  <c r="P10" i="17"/>
  <c r="O10" i="17"/>
  <c r="N10" i="17"/>
  <c r="N53" i="26"/>
  <c r="O53" i="26"/>
  <c r="P53" i="26"/>
  <c r="N42" i="26"/>
  <c r="O42" i="26"/>
  <c r="P42" i="26"/>
  <c r="N15" i="26"/>
  <c r="B62" i="26"/>
  <c r="B63" i="26" s="1"/>
  <c r="P61" i="26"/>
  <c r="O61" i="26"/>
  <c r="N61" i="26"/>
  <c r="P60" i="26"/>
  <c r="O60" i="26"/>
  <c r="N60" i="26"/>
  <c r="N7" i="26"/>
  <c r="O7" i="26"/>
  <c r="P7" i="26"/>
  <c r="B6" i="15"/>
  <c r="B7" i="15" s="1"/>
  <c r="P5" i="15"/>
  <c r="O5" i="15"/>
  <c r="N5" i="15"/>
  <c r="P4" i="15"/>
  <c r="O4" i="15"/>
  <c r="N4" i="15"/>
  <c r="B21" i="41"/>
  <c r="B22" i="41" s="1"/>
  <c r="P20" i="41"/>
  <c r="O20" i="41"/>
  <c r="N20" i="41"/>
  <c r="P19" i="41"/>
  <c r="O19" i="41"/>
  <c r="N19" i="41"/>
  <c r="B46" i="41"/>
  <c r="P45" i="41"/>
  <c r="O45" i="41"/>
  <c r="N45" i="41"/>
  <c r="P44" i="41"/>
  <c r="O44" i="41"/>
  <c r="N44" i="41"/>
  <c r="B42" i="41"/>
  <c r="O42" i="41" s="1"/>
  <c r="P41" i="41"/>
  <c r="O41" i="41"/>
  <c r="N41" i="41"/>
  <c r="P40" i="41"/>
  <c r="O40" i="41"/>
  <c r="N40" i="41"/>
  <c r="P39" i="41"/>
  <c r="O39" i="41"/>
  <c r="N39" i="41"/>
  <c r="P37" i="41"/>
  <c r="O37" i="41"/>
  <c r="N37" i="41"/>
  <c r="P36" i="41"/>
  <c r="O36" i="41"/>
  <c r="N36" i="41"/>
  <c r="P35" i="41"/>
  <c r="O35" i="41"/>
  <c r="N35" i="41"/>
  <c r="P34" i="41"/>
  <c r="O34" i="41"/>
  <c r="N34" i="41"/>
  <c r="P32" i="41"/>
  <c r="O32" i="41"/>
  <c r="N32" i="41"/>
  <c r="P29" i="41"/>
  <c r="O29" i="41"/>
  <c r="N29" i="41"/>
  <c r="P28" i="41"/>
  <c r="O28" i="41"/>
  <c r="N28" i="41"/>
  <c r="N62" i="26" l="1"/>
  <c r="N6" i="15"/>
  <c r="N21" i="41"/>
  <c r="N46" i="41"/>
  <c r="B47" i="41"/>
  <c r="N42" i="41"/>
  <c r="Q38" i="41" s="1"/>
  <c r="P42" i="41"/>
  <c r="Q32" i="41" l="1"/>
  <c r="Q33" i="41"/>
  <c r="Q31" i="41"/>
  <c r="Q30" i="41"/>
  <c r="Q40" i="41"/>
  <c r="Q35" i="41"/>
  <c r="Q29" i="41"/>
  <c r="Q39" i="41"/>
  <c r="Q28" i="41"/>
  <c r="Q37" i="41"/>
  <c r="Q34" i="41"/>
  <c r="Q41" i="41"/>
  <c r="Q36" i="41"/>
  <c r="B17" i="41" l="1"/>
  <c r="O17" i="41" s="1"/>
  <c r="P16" i="41"/>
  <c r="O16" i="41"/>
  <c r="N16" i="41"/>
  <c r="P15" i="41"/>
  <c r="O15" i="41"/>
  <c r="N15" i="41"/>
  <c r="P14" i="41"/>
  <c r="O14" i="41"/>
  <c r="N14" i="41"/>
  <c r="P12" i="41"/>
  <c r="O12" i="41"/>
  <c r="N12" i="41"/>
  <c r="P11" i="41"/>
  <c r="O11" i="41"/>
  <c r="N11" i="41"/>
  <c r="P10" i="41"/>
  <c r="O10" i="41"/>
  <c r="N10" i="41"/>
  <c r="P9" i="41"/>
  <c r="O9" i="41"/>
  <c r="N9" i="41"/>
  <c r="P7" i="41"/>
  <c r="O7" i="41"/>
  <c r="N7" i="41"/>
  <c r="P4" i="41"/>
  <c r="O4" i="41"/>
  <c r="N4" i="41"/>
  <c r="P3" i="41"/>
  <c r="O3" i="41"/>
  <c r="N3" i="41"/>
  <c r="N64" i="8"/>
  <c r="N48" i="10"/>
  <c r="O49" i="10" s="1"/>
  <c r="N39" i="12"/>
  <c r="O40" i="12" s="1"/>
  <c r="N36" i="11"/>
  <c r="O37" i="11" s="1"/>
  <c r="O64" i="8" l="1"/>
  <c r="O65" i="8"/>
  <c r="N17" i="41"/>
  <c r="Q13" i="41" s="1"/>
  <c r="P17" i="41"/>
  <c r="N61" i="35"/>
  <c r="O62" i="35" s="1"/>
  <c r="N30" i="35"/>
  <c r="O31" i="35" s="1"/>
  <c r="H4" i="9"/>
  <c r="H19" i="9" s="1"/>
  <c r="N39" i="37"/>
  <c r="O40" i="37" s="1"/>
  <c r="N22" i="32"/>
  <c r="O23" i="32" s="1"/>
  <c r="Q42" i="3"/>
  <c r="N13" i="17"/>
  <c r="N7" i="37"/>
  <c r="P7" i="37"/>
  <c r="O7" i="37"/>
  <c r="P15" i="26"/>
  <c r="O15" i="26"/>
  <c r="N57" i="26"/>
  <c r="N56" i="26"/>
  <c r="N55" i="26"/>
  <c r="N52" i="26"/>
  <c r="N51" i="26"/>
  <c r="N50" i="26"/>
  <c r="N49" i="26"/>
  <c r="N48" i="26"/>
  <c r="N47" i="26"/>
  <c r="N46" i="26"/>
  <c r="N45" i="26"/>
  <c r="N43" i="26"/>
  <c r="N41" i="26"/>
  <c r="N40" i="26"/>
  <c r="N39" i="26"/>
  <c r="N38" i="26"/>
  <c r="N37" i="26"/>
  <c r="N36" i="26"/>
  <c r="N35" i="26"/>
  <c r="N33" i="26"/>
  <c r="N32" i="26"/>
  <c r="N31" i="26"/>
  <c r="N30" i="26"/>
  <c r="N29" i="26"/>
  <c r="N28" i="26"/>
  <c r="N27" i="26"/>
  <c r="N25" i="26"/>
  <c r="N23" i="26"/>
  <c r="N22" i="26"/>
  <c r="N21" i="26"/>
  <c r="N20" i="26"/>
  <c r="N19" i="26"/>
  <c r="N18" i="26"/>
  <c r="N14" i="26"/>
  <c r="N13" i="26"/>
  <c r="N12" i="26"/>
  <c r="N11" i="26"/>
  <c r="N10" i="26"/>
  <c r="N8" i="26"/>
  <c r="Q6" i="41" l="1"/>
  <c r="Q5" i="41"/>
  <c r="Q8" i="41"/>
  <c r="Q15" i="41"/>
  <c r="Q11" i="41"/>
  <c r="Q10" i="41"/>
  <c r="Q9" i="41"/>
  <c r="Q16" i="41"/>
  <c r="Q14" i="41"/>
  <c r="Q4" i="41"/>
  <c r="Q3" i="41"/>
  <c r="Q7" i="41"/>
  <c r="Q12" i="41"/>
  <c r="O25" i="26" l="1"/>
  <c r="P25" i="26"/>
  <c r="N29" i="35"/>
  <c r="N46" i="34"/>
  <c r="N22" i="34"/>
  <c r="O14" i="3"/>
  <c r="P14" i="3" s="1"/>
  <c r="Q14" i="3"/>
  <c r="R14" i="3"/>
  <c r="B58" i="26"/>
  <c r="P6" i="37"/>
  <c r="O6" i="37"/>
  <c r="N6" i="37"/>
  <c r="N42" i="21"/>
  <c r="N16" i="21"/>
  <c r="O43" i="21" l="1"/>
  <c r="O47" i="34"/>
  <c r="O23" i="34"/>
  <c r="O30" i="35"/>
  <c r="O17" i="21"/>
  <c r="N44" i="5"/>
  <c r="N38" i="12"/>
  <c r="N60" i="35"/>
  <c r="N53" i="24"/>
  <c r="N26" i="24"/>
  <c r="O58" i="38"/>
  <c r="N58" i="38"/>
  <c r="N43" i="38"/>
  <c r="N21" i="38"/>
  <c r="N21" i="32"/>
  <c r="N47" i="10"/>
  <c r="N51" i="7"/>
  <c r="N35" i="11"/>
  <c r="N38" i="37"/>
  <c r="O39" i="37" s="1"/>
  <c r="O36" i="11" l="1"/>
  <c r="O52" i="7"/>
  <c r="O22" i="32"/>
  <c r="O44" i="38"/>
  <c r="O54" i="24"/>
  <c r="O39" i="12"/>
  <c r="O48" i="10"/>
  <c r="O22" i="38"/>
  <c r="O27" i="24"/>
  <c r="O61" i="35"/>
  <c r="O45" i="5"/>
  <c r="P8" i="26"/>
  <c r="O8" i="26"/>
  <c r="P29" i="26"/>
  <c r="O29" i="26"/>
  <c r="P18" i="26"/>
  <c r="O18" i="26"/>
  <c r="P30" i="17"/>
  <c r="O30" i="17"/>
  <c r="N30" i="17"/>
  <c r="P6" i="4"/>
  <c r="O6" i="4"/>
  <c r="N6" i="4"/>
  <c r="P5" i="4"/>
  <c r="O5" i="4"/>
  <c r="N5" i="4"/>
  <c r="O30" i="26"/>
  <c r="P30" i="26"/>
  <c r="O19" i="26"/>
  <c r="P19" i="26"/>
  <c r="P65" i="17"/>
  <c r="O65" i="17"/>
  <c r="N65" i="17"/>
  <c r="N45" i="34"/>
  <c r="O46" i="34" s="1"/>
  <c r="N21" i="34"/>
  <c r="O22" i="34" s="1"/>
  <c r="N41" i="21"/>
  <c r="O42" i="21" s="1"/>
  <c r="N15" i="21"/>
  <c r="O16" i="21" s="1"/>
  <c r="N52" i="24"/>
  <c r="N25" i="24"/>
  <c r="O26" i="24" s="1"/>
  <c r="O57" i="38"/>
  <c r="N57" i="38"/>
  <c r="N42" i="38"/>
  <c r="N20" i="38"/>
  <c r="N43" i="5"/>
  <c r="O44" i="5" s="1"/>
  <c r="N62" i="8"/>
  <c r="O63" i="8" s="1"/>
  <c r="N37" i="12"/>
  <c r="N34" i="11"/>
  <c r="N46" i="10"/>
  <c r="N59" i="35"/>
  <c r="N28" i="35"/>
  <c r="N37" i="37"/>
  <c r="O38" i="37" s="1"/>
  <c r="N50" i="7"/>
  <c r="O51" i="7" s="1"/>
  <c r="N49" i="7"/>
  <c r="N48" i="7"/>
  <c r="B44" i="7"/>
  <c r="P43" i="7"/>
  <c r="O43" i="7"/>
  <c r="N43" i="7"/>
  <c r="P42" i="7"/>
  <c r="O42" i="7"/>
  <c r="N42" i="7"/>
  <c r="N20" i="32"/>
  <c r="P41" i="17"/>
  <c r="O41" i="17"/>
  <c r="N41" i="17"/>
  <c r="P5" i="17"/>
  <c r="O5" i="17"/>
  <c r="N5" i="17"/>
  <c r="N4" i="17"/>
  <c r="B6" i="34"/>
  <c r="B7" i="34" s="1"/>
  <c r="B12" i="37"/>
  <c r="N12" i="37" s="1"/>
  <c r="Q9" i="37" s="1"/>
  <c r="N11" i="37"/>
  <c r="N5" i="37"/>
  <c r="N4" i="37"/>
  <c r="N3" i="37"/>
  <c r="O13" i="19"/>
  <c r="C14" i="19"/>
  <c r="O12" i="19"/>
  <c r="O11" i="19"/>
  <c r="O6" i="19"/>
  <c r="C7" i="19"/>
  <c r="Q7" i="19" s="1"/>
  <c r="O5" i="19"/>
  <c r="O4" i="19"/>
  <c r="B17" i="37"/>
  <c r="B18" i="37" s="1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B30" i="34"/>
  <c r="B31" i="34" s="1"/>
  <c r="N3" i="4"/>
  <c r="N8" i="4"/>
  <c r="N12" i="4"/>
  <c r="N15" i="4"/>
  <c r="N11" i="4"/>
  <c r="N14" i="4"/>
  <c r="N17" i="4"/>
  <c r="N7" i="4"/>
  <c r="P7" i="4"/>
  <c r="O7" i="4"/>
  <c r="N4" i="26"/>
  <c r="P4" i="26"/>
  <c r="O4" i="26"/>
  <c r="N44" i="34"/>
  <c r="N20" i="34"/>
  <c r="N35" i="7"/>
  <c r="O35" i="7"/>
  <c r="P35" i="7"/>
  <c r="H17" i="9"/>
  <c r="O7" i="3"/>
  <c r="P7" i="3" s="1"/>
  <c r="R7" i="3"/>
  <c r="Q7" i="3"/>
  <c r="M10" i="12"/>
  <c r="L10" i="12"/>
  <c r="K10" i="12"/>
  <c r="J10" i="12"/>
  <c r="I10" i="12"/>
  <c r="H10" i="12"/>
  <c r="G10" i="12"/>
  <c r="F10" i="12"/>
  <c r="E10" i="12"/>
  <c r="D10" i="12"/>
  <c r="C10" i="12"/>
  <c r="M9" i="12"/>
  <c r="L9" i="12"/>
  <c r="K9" i="12"/>
  <c r="J9" i="12"/>
  <c r="I9" i="12"/>
  <c r="H9" i="12"/>
  <c r="G9" i="12"/>
  <c r="F9" i="12"/>
  <c r="E9" i="12"/>
  <c r="D9" i="12"/>
  <c r="C9" i="12"/>
  <c r="M8" i="12"/>
  <c r="L8" i="12"/>
  <c r="K8" i="12"/>
  <c r="J8" i="12"/>
  <c r="I8" i="12"/>
  <c r="H8" i="12"/>
  <c r="G8" i="12"/>
  <c r="F8" i="12"/>
  <c r="E8" i="12"/>
  <c r="D8" i="12"/>
  <c r="C8" i="12"/>
  <c r="N45" i="10"/>
  <c r="B25" i="10"/>
  <c r="N25" i="10" s="1"/>
  <c r="N40" i="21"/>
  <c r="N39" i="21"/>
  <c r="B29" i="21"/>
  <c r="N29" i="21" s="1"/>
  <c r="N14" i="21"/>
  <c r="N13" i="21"/>
  <c r="B5" i="21"/>
  <c r="B6" i="21" s="1"/>
  <c r="N42" i="5"/>
  <c r="B24" i="5"/>
  <c r="N24" i="5" s="1"/>
  <c r="Q19" i="5"/>
  <c r="R19" i="5"/>
  <c r="S19" i="5"/>
  <c r="N36" i="12"/>
  <c r="N35" i="12"/>
  <c r="N58" i="35"/>
  <c r="B51" i="35"/>
  <c r="N51" i="35" s="1"/>
  <c r="N52" i="35" s="1"/>
  <c r="P49" i="35"/>
  <c r="O49" i="35"/>
  <c r="N49" i="35"/>
  <c r="N27" i="35"/>
  <c r="B20" i="35"/>
  <c r="B21" i="35" s="1"/>
  <c r="N51" i="24"/>
  <c r="B33" i="24"/>
  <c r="B34" i="24" s="1"/>
  <c r="N24" i="24"/>
  <c r="B6" i="24"/>
  <c r="B7" i="24" s="1"/>
  <c r="O56" i="38"/>
  <c r="N56" i="38"/>
  <c r="N41" i="38"/>
  <c r="N19" i="38"/>
  <c r="B31" i="9"/>
  <c r="N31" i="9" s="1"/>
  <c r="N19" i="32"/>
  <c r="B10" i="32"/>
  <c r="N33" i="11"/>
  <c r="B17" i="11"/>
  <c r="N17" i="11" s="1"/>
  <c r="N36" i="37"/>
  <c r="N35" i="37"/>
  <c r="N61" i="8"/>
  <c r="B46" i="8"/>
  <c r="N46" i="8" s="1"/>
  <c r="B41" i="8"/>
  <c r="C41" i="8"/>
  <c r="N64" i="17"/>
  <c r="P64" i="17"/>
  <c r="O64" i="17"/>
  <c r="N59" i="17"/>
  <c r="P59" i="17"/>
  <c r="O59" i="17"/>
  <c r="N26" i="17"/>
  <c r="P26" i="17"/>
  <c r="O26" i="17"/>
  <c r="B47" i="35"/>
  <c r="N47" i="35" s="1"/>
  <c r="Q42" i="35" s="1"/>
  <c r="N35" i="35"/>
  <c r="P35" i="35"/>
  <c r="O35" i="35"/>
  <c r="B16" i="35"/>
  <c r="N16" i="35" s="1"/>
  <c r="N4" i="35"/>
  <c r="P4" i="35"/>
  <c r="O4" i="35"/>
  <c r="N29" i="17"/>
  <c r="P29" i="17"/>
  <c r="O29" i="17"/>
  <c r="P47" i="26"/>
  <c r="O47" i="26"/>
  <c r="O31" i="26"/>
  <c r="P31" i="26"/>
  <c r="N9" i="17"/>
  <c r="P9" i="17"/>
  <c r="O9" i="17"/>
  <c r="O56" i="26"/>
  <c r="P56" i="26"/>
  <c r="O39" i="26"/>
  <c r="P39" i="26"/>
  <c r="O23" i="26"/>
  <c r="P23" i="26"/>
  <c r="O22" i="26"/>
  <c r="P22" i="26"/>
  <c r="O21" i="26"/>
  <c r="P21" i="26"/>
  <c r="N5" i="26"/>
  <c r="P5" i="26"/>
  <c r="O5" i="26"/>
  <c r="N43" i="34"/>
  <c r="N19" i="34"/>
  <c r="N18" i="34"/>
  <c r="O55" i="38"/>
  <c r="N55" i="38"/>
  <c r="N40" i="38"/>
  <c r="O54" i="38"/>
  <c r="N54" i="38"/>
  <c r="O53" i="38"/>
  <c r="N53" i="38"/>
  <c r="O52" i="38"/>
  <c r="N52" i="38"/>
  <c r="O51" i="38"/>
  <c r="N51" i="38"/>
  <c r="O50" i="38"/>
  <c r="N50" i="38"/>
  <c r="O49" i="38"/>
  <c r="N49" i="38"/>
  <c r="O48" i="38"/>
  <c r="N48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N6" i="38"/>
  <c r="N5" i="38"/>
  <c r="N4" i="38"/>
  <c r="N38" i="21"/>
  <c r="N12" i="21"/>
  <c r="N41" i="5"/>
  <c r="N34" i="12"/>
  <c r="N57" i="35"/>
  <c r="N26" i="35"/>
  <c r="N50" i="24"/>
  <c r="N49" i="24"/>
  <c r="N23" i="24"/>
  <c r="N22" i="24"/>
  <c r="N18" i="32"/>
  <c r="N44" i="10"/>
  <c r="N32" i="11"/>
  <c r="N31" i="11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P16" i="37"/>
  <c r="O16" i="37"/>
  <c r="N16" i="37"/>
  <c r="P15" i="37"/>
  <c r="O15" i="37"/>
  <c r="N15" i="37"/>
  <c r="P11" i="37"/>
  <c r="O11" i="37"/>
  <c r="P5" i="37"/>
  <c r="O5" i="37"/>
  <c r="P4" i="37"/>
  <c r="O4" i="37"/>
  <c r="P3" i="37"/>
  <c r="O3" i="37"/>
  <c r="N60" i="8"/>
  <c r="N59" i="8"/>
  <c r="B30" i="3"/>
  <c r="N46" i="17"/>
  <c r="P46" i="17"/>
  <c r="O46" i="17"/>
  <c r="P48" i="26"/>
  <c r="O48" i="26"/>
  <c r="P33" i="26"/>
  <c r="O33" i="26"/>
  <c r="P27" i="26"/>
  <c r="O27" i="26"/>
  <c r="P13" i="26"/>
  <c r="O13" i="26"/>
  <c r="P57" i="26"/>
  <c r="O57" i="26"/>
  <c r="P52" i="26"/>
  <c r="O52" i="26"/>
  <c r="P51" i="26"/>
  <c r="O51" i="26"/>
  <c r="P46" i="26"/>
  <c r="O46" i="26"/>
  <c r="P45" i="26"/>
  <c r="O45" i="26"/>
  <c r="P43" i="26"/>
  <c r="O43" i="26"/>
  <c r="P35" i="26"/>
  <c r="O35" i="26"/>
  <c r="P28" i="26"/>
  <c r="O28" i="26"/>
  <c r="P20" i="26"/>
  <c r="O20" i="26"/>
  <c r="P14" i="26"/>
  <c r="O14" i="26"/>
  <c r="N6" i="26"/>
  <c r="P6" i="26"/>
  <c r="O6" i="26"/>
  <c r="B39" i="7"/>
  <c r="P38" i="26"/>
  <c r="O38" i="26"/>
  <c r="B12" i="11"/>
  <c r="O12" i="11" s="1"/>
  <c r="N11" i="11"/>
  <c r="N10" i="11"/>
  <c r="N9" i="11"/>
  <c r="N8" i="11"/>
  <c r="N7" i="11"/>
  <c r="N5" i="11"/>
  <c r="N4" i="11"/>
  <c r="N3" i="11"/>
  <c r="P4" i="11"/>
  <c r="O4" i="11"/>
  <c r="N42" i="34"/>
  <c r="O43" i="34" s="1"/>
  <c r="N41" i="34"/>
  <c r="N17" i="34"/>
  <c r="O18" i="34" s="1"/>
  <c r="N37" i="21"/>
  <c r="N11" i="21"/>
  <c r="N40" i="5"/>
  <c r="N39" i="5"/>
  <c r="N33" i="12"/>
  <c r="N56" i="35"/>
  <c r="N55" i="35"/>
  <c r="N54" i="35"/>
  <c r="N25" i="35"/>
  <c r="N24" i="35"/>
  <c r="N23" i="35"/>
  <c r="N48" i="24"/>
  <c r="N21" i="24"/>
  <c r="N17" i="32"/>
  <c r="N16" i="32"/>
  <c r="N43" i="10"/>
  <c r="N42" i="10"/>
  <c r="N30" i="11"/>
  <c r="N58" i="8"/>
  <c r="N57" i="8"/>
  <c r="N56" i="8"/>
  <c r="P45" i="8"/>
  <c r="P44" i="8"/>
  <c r="N55" i="8"/>
  <c r="N54" i="8"/>
  <c r="N45" i="8"/>
  <c r="O45" i="8"/>
  <c r="O44" i="8"/>
  <c r="N44" i="8"/>
  <c r="N53" i="8"/>
  <c r="N52" i="8"/>
  <c r="N51" i="8"/>
  <c r="N50" i="8"/>
  <c r="N29" i="11"/>
  <c r="N28" i="11"/>
  <c r="N27" i="11"/>
  <c r="N26" i="11"/>
  <c r="N25" i="11"/>
  <c r="N24" i="11"/>
  <c r="N23" i="11"/>
  <c r="P11" i="11"/>
  <c r="O11" i="11"/>
  <c r="P10" i="11"/>
  <c r="O10" i="11"/>
  <c r="P9" i="11"/>
  <c r="O9" i="11"/>
  <c r="P8" i="11"/>
  <c r="O8" i="11"/>
  <c r="P7" i="11"/>
  <c r="O7" i="11"/>
  <c r="P5" i="11"/>
  <c r="O5" i="11"/>
  <c r="P3" i="11"/>
  <c r="O3" i="11"/>
  <c r="N22" i="11"/>
  <c r="N21" i="11"/>
  <c r="P16" i="11"/>
  <c r="O16" i="11"/>
  <c r="N16" i="11"/>
  <c r="P15" i="11"/>
  <c r="O15" i="11"/>
  <c r="N15" i="11"/>
  <c r="N37" i="7"/>
  <c r="P37" i="7"/>
  <c r="O37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P34" i="7"/>
  <c r="O34" i="7"/>
  <c r="P33" i="7"/>
  <c r="O33" i="7"/>
  <c r="P32" i="7"/>
  <c r="O32" i="7"/>
  <c r="P31" i="7"/>
  <c r="O31" i="7"/>
  <c r="P30" i="7"/>
  <c r="O30" i="7"/>
  <c r="P29" i="7"/>
  <c r="O29" i="7"/>
  <c r="P28" i="7"/>
  <c r="O28" i="7"/>
  <c r="P27" i="7"/>
  <c r="O27" i="7"/>
  <c r="P26" i="7"/>
  <c r="O26" i="7"/>
  <c r="P25" i="7"/>
  <c r="O25" i="7"/>
  <c r="P24" i="7"/>
  <c r="O24" i="7"/>
  <c r="P23" i="7"/>
  <c r="O23" i="7"/>
  <c r="P22" i="7"/>
  <c r="O22" i="7"/>
  <c r="P21" i="7"/>
  <c r="O21" i="7"/>
  <c r="N36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P36" i="7"/>
  <c r="O36" i="7"/>
  <c r="O3" i="7"/>
  <c r="P3" i="7"/>
  <c r="O4" i="7"/>
  <c r="P4" i="7"/>
  <c r="O5" i="7"/>
  <c r="P5" i="7"/>
  <c r="O6" i="7"/>
  <c r="P6" i="7"/>
  <c r="O7" i="7"/>
  <c r="P7" i="7"/>
  <c r="O8" i="7"/>
  <c r="P8" i="7"/>
  <c r="O9" i="7"/>
  <c r="P9" i="7"/>
  <c r="O10" i="7"/>
  <c r="P10" i="7"/>
  <c r="O11" i="7"/>
  <c r="P11" i="7"/>
  <c r="O12" i="7"/>
  <c r="P12" i="7"/>
  <c r="O13" i="7"/>
  <c r="P13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H4" i="10"/>
  <c r="H17" i="10" s="1"/>
  <c r="N41" i="10"/>
  <c r="N40" i="10"/>
  <c r="N39" i="10"/>
  <c r="N38" i="10"/>
  <c r="N37" i="10"/>
  <c r="N36" i="10"/>
  <c r="N35" i="10"/>
  <c r="B17" i="10"/>
  <c r="C17" i="10"/>
  <c r="D17" i="10"/>
  <c r="E17" i="10"/>
  <c r="F17" i="10"/>
  <c r="G17" i="10"/>
  <c r="B18" i="10"/>
  <c r="C18" i="10"/>
  <c r="D18" i="10"/>
  <c r="E18" i="10"/>
  <c r="F18" i="10"/>
  <c r="G18" i="10"/>
  <c r="B19" i="10"/>
  <c r="C19" i="10"/>
  <c r="D19" i="10"/>
  <c r="E19" i="10"/>
  <c r="F19" i="10"/>
  <c r="G19" i="10"/>
  <c r="N23" i="10"/>
  <c r="O23" i="10"/>
  <c r="P23" i="10"/>
  <c r="N24" i="10"/>
  <c r="O24" i="10"/>
  <c r="P24" i="10"/>
  <c r="N30" i="10"/>
  <c r="N31" i="10"/>
  <c r="N32" i="10"/>
  <c r="N33" i="10"/>
  <c r="N34" i="10"/>
  <c r="N15" i="32"/>
  <c r="N14" i="32"/>
  <c r="P9" i="32"/>
  <c r="O9" i="32"/>
  <c r="N9" i="32"/>
  <c r="P8" i="32"/>
  <c r="O8" i="32"/>
  <c r="N8" i="32"/>
  <c r="B5" i="32"/>
  <c r="P5" i="32" s="1"/>
  <c r="P4" i="32"/>
  <c r="O4" i="32"/>
  <c r="N4" i="32"/>
  <c r="P3" i="32"/>
  <c r="O3" i="32"/>
  <c r="N3" i="32"/>
  <c r="C33" i="19"/>
  <c r="Q33" i="19" s="1"/>
  <c r="Q32" i="19"/>
  <c r="P32" i="19"/>
  <c r="O32" i="19"/>
  <c r="Q31" i="19"/>
  <c r="P31" i="19"/>
  <c r="O31" i="19"/>
  <c r="Q28" i="19"/>
  <c r="P28" i="19"/>
  <c r="O28" i="19"/>
  <c r="Q26" i="19"/>
  <c r="P26" i="19"/>
  <c r="O26" i="19"/>
  <c r="Q25" i="19"/>
  <c r="P25" i="19"/>
  <c r="O25" i="19"/>
  <c r="Q22" i="19"/>
  <c r="P22" i="19"/>
  <c r="O22" i="19"/>
  <c r="Q21" i="19"/>
  <c r="P21" i="19"/>
  <c r="O21" i="19"/>
  <c r="Q20" i="19"/>
  <c r="P20" i="19"/>
  <c r="O20" i="19"/>
  <c r="Q19" i="19"/>
  <c r="P19" i="19"/>
  <c r="Q17" i="19"/>
  <c r="P17" i="19"/>
  <c r="O17" i="19"/>
  <c r="Q16" i="19"/>
  <c r="P16" i="19"/>
  <c r="O16" i="19"/>
  <c r="Q13" i="19"/>
  <c r="P13" i="19"/>
  <c r="Q12" i="19"/>
  <c r="P12" i="19"/>
  <c r="Q11" i="19"/>
  <c r="P11" i="19"/>
  <c r="Q9" i="19"/>
  <c r="P9" i="19"/>
  <c r="O9" i="19"/>
  <c r="P7" i="19"/>
  <c r="Q6" i="19"/>
  <c r="P6" i="19"/>
  <c r="Q5" i="19"/>
  <c r="P5" i="19"/>
  <c r="Q4" i="19"/>
  <c r="P4" i="19"/>
  <c r="O38" i="19"/>
  <c r="P38" i="19"/>
  <c r="Q38" i="19"/>
  <c r="O39" i="19"/>
  <c r="P39" i="19"/>
  <c r="Q39" i="19"/>
  <c r="O20" i="3"/>
  <c r="P20" i="3" s="1"/>
  <c r="Q20" i="3"/>
  <c r="R20" i="3"/>
  <c r="R30" i="3"/>
  <c r="C37" i="3"/>
  <c r="R37" i="3" s="1"/>
  <c r="B37" i="3"/>
  <c r="R36" i="3"/>
  <c r="Q36" i="3"/>
  <c r="O36" i="3"/>
  <c r="P36" i="3" s="1"/>
  <c r="R35" i="3"/>
  <c r="Q35" i="3"/>
  <c r="O35" i="3"/>
  <c r="P35" i="3" s="1"/>
  <c r="R34" i="3"/>
  <c r="Q34" i="3"/>
  <c r="O34" i="3"/>
  <c r="P34" i="3" s="1"/>
  <c r="R33" i="3"/>
  <c r="Q33" i="3"/>
  <c r="O33" i="3"/>
  <c r="P33" i="3" s="1"/>
  <c r="R15" i="3"/>
  <c r="Q15" i="3"/>
  <c r="O15" i="3"/>
  <c r="P15" i="3" s="1"/>
  <c r="R13" i="3"/>
  <c r="Q13" i="3"/>
  <c r="O13" i="3"/>
  <c r="P13" i="3" s="1"/>
  <c r="R12" i="3"/>
  <c r="Q12" i="3"/>
  <c r="O12" i="3"/>
  <c r="P12" i="3" s="1"/>
  <c r="R11" i="3"/>
  <c r="Q11" i="3"/>
  <c r="O11" i="3"/>
  <c r="P11" i="3" s="1"/>
  <c r="C23" i="3"/>
  <c r="O23" i="3" s="1"/>
  <c r="Q21" i="3"/>
  <c r="B23" i="3"/>
  <c r="O21" i="3"/>
  <c r="P21" i="3" s="1"/>
  <c r="R19" i="3"/>
  <c r="Q19" i="3"/>
  <c r="O19" i="3"/>
  <c r="P19" i="3" s="1"/>
  <c r="R17" i="3"/>
  <c r="Q17" i="3"/>
  <c r="O17" i="3"/>
  <c r="P17" i="3" s="1"/>
  <c r="R18" i="3"/>
  <c r="Q18" i="3"/>
  <c r="O18" i="3"/>
  <c r="P18" i="3" s="1"/>
  <c r="R29" i="3"/>
  <c r="Q29" i="3"/>
  <c r="O29" i="3"/>
  <c r="P29" i="3" s="1"/>
  <c r="O41" i="3"/>
  <c r="O40" i="3"/>
  <c r="O26" i="3"/>
  <c r="P26" i="3" s="1"/>
  <c r="O16" i="3"/>
  <c r="P16" i="3" s="1"/>
  <c r="O10" i="3"/>
  <c r="P10" i="3" s="1"/>
  <c r="O6" i="3"/>
  <c r="P6" i="3" s="1"/>
  <c r="O5" i="3"/>
  <c r="P5" i="3" s="1"/>
  <c r="O4" i="3"/>
  <c r="P4" i="3" s="1"/>
  <c r="Q4" i="3"/>
  <c r="R4" i="3"/>
  <c r="Q5" i="3"/>
  <c r="R5" i="3"/>
  <c r="Q6" i="3"/>
  <c r="R6" i="3"/>
  <c r="Q10" i="3"/>
  <c r="R10" i="3"/>
  <c r="Q16" i="3"/>
  <c r="R16" i="3"/>
  <c r="R21" i="3"/>
  <c r="Q26" i="3"/>
  <c r="R26" i="3"/>
  <c r="Q40" i="3"/>
  <c r="R40" i="3"/>
  <c r="Q41" i="3"/>
  <c r="R41" i="3"/>
  <c r="R42" i="3"/>
  <c r="H18" i="9"/>
  <c r="I18" i="9"/>
  <c r="B25" i="9"/>
  <c r="B26" i="9" s="1"/>
  <c r="B17" i="9"/>
  <c r="C17" i="9"/>
  <c r="D17" i="9"/>
  <c r="E17" i="9"/>
  <c r="F17" i="9"/>
  <c r="G17" i="9"/>
  <c r="B18" i="9"/>
  <c r="C18" i="9"/>
  <c r="D18" i="9"/>
  <c r="E18" i="9"/>
  <c r="F18" i="9"/>
  <c r="G18" i="9"/>
  <c r="B19" i="9"/>
  <c r="C19" i="9"/>
  <c r="D19" i="9"/>
  <c r="E19" i="9"/>
  <c r="F19" i="9"/>
  <c r="G19" i="9"/>
  <c r="N23" i="9"/>
  <c r="O23" i="9"/>
  <c r="P23" i="9"/>
  <c r="N24" i="9"/>
  <c r="O24" i="9"/>
  <c r="P24" i="9"/>
  <c r="N29" i="9"/>
  <c r="O29" i="9"/>
  <c r="P29" i="9"/>
  <c r="N30" i="9"/>
  <c r="O30" i="9"/>
  <c r="P30" i="9"/>
  <c r="P17" i="4"/>
  <c r="O17" i="4"/>
  <c r="P15" i="4"/>
  <c r="O15" i="4"/>
  <c r="P14" i="4"/>
  <c r="P11" i="4"/>
  <c r="O14" i="4"/>
  <c r="O11" i="4"/>
  <c r="P12" i="4"/>
  <c r="P8" i="4"/>
  <c r="P3" i="4"/>
  <c r="O12" i="4"/>
  <c r="O8" i="4"/>
  <c r="O3" i="4"/>
  <c r="N47" i="24"/>
  <c r="N20" i="24"/>
  <c r="N46" i="24"/>
  <c r="O47" i="24" s="1"/>
  <c r="N19" i="24"/>
  <c r="N45" i="24"/>
  <c r="N18" i="24"/>
  <c r="N44" i="24"/>
  <c r="N17" i="24"/>
  <c r="N43" i="24"/>
  <c r="N42" i="24"/>
  <c r="N41" i="24"/>
  <c r="N40" i="24"/>
  <c r="N39" i="24"/>
  <c r="N38" i="24"/>
  <c r="N37" i="24"/>
  <c r="N16" i="24"/>
  <c r="N15" i="24"/>
  <c r="N14" i="24"/>
  <c r="N13" i="24"/>
  <c r="N12" i="24"/>
  <c r="N11" i="24"/>
  <c r="N10" i="24"/>
  <c r="P32" i="24"/>
  <c r="O32" i="24"/>
  <c r="N32" i="24"/>
  <c r="P31" i="24"/>
  <c r="O31" i="24"/>
  <c r="N31" i="24"/>
  <c r="P5" i="24"/>
  <c r="O5" i="24"/>
  <c r="N5" i="24"/>
  <c r="P4" i="24"/>
  <c r="O4" i="24"/>
  <c r="N4" i="24"/>
  <c r="N32" i="12"/>
  <c r="N31" i="12"/>
  <c r="N30" i="12"/>
  <c r="N29" i="12"/>
  <c r="N28" i="12"/>
  <c r="N27" i="12"/>
  <c r="B18" i="12"/>
  <c r="P18" i="12" s="1"/>
  <c r="P17" i="12"/>
  <c r="O17" i="12"/>
  <c r="N17" i="12"/>
  <c r="P16" i="12"/>
  <c r="O16" i="12"/>
  <c r="N16" i="12"/>
  <c r="N26" i="12"/>
  <c r="N25" i="12"/>
  <c r="N24" i="12"/>
  <c r="N23" i="12"/>
  <c r="N22" i="12"/>
  <c r="N21" i="12"/>
  <c r="P15" i="12"/>
  <c r="O15" i="12"/>
  <c r="N15" i="12"/>
  <c r="P14" i="12"/>
  <c r="O14" i="12"/>
  <c r="N14" i="12"/>
  <c r="B10" i="12"/>
  <c r="B9" i="12"/>
  <c r="N48" i="17"/>
  <c r="P48" i="17"/>
  <c r="O48" i="17"/>
  <c r="N15" i="17"/>
  <c r="P15" i="17"/>
  <c r="O15" i="17"/>
  <c r="N58" i="17"/>
  <c r="P58" i="17"/>
  <c r="O58" i="17"/>
  <c r="N25" i="17"/>
  <c r="P25" i="17"/>
  <c r="O25" i="17"/>
  <c r="N54" i="17"/>
  <c r="P54" i="17"/>
  <c r="O54" i="17"/>
  <c r="N21" i="17"/>
  <c r="P21" i="17"/>
  <c r="O21" i="17"/>
  <c r="N57" i="17"/>
  <c r="P57" i="17"/>
  <c r="O57" i="17"/>
  <c r="N23" i="17"/>
  <c r="P23" i="17"/>
  <c r="O23" i="17"/>
  <c r="N52" i="17"/>
  <c r="O52" i="17"/>
  <c r="P52" i="17"/>
  <c r="N19" i="17"/>
  <c r="O19" i="17"/>
  <c r="P19" i="17"/>
  <c r="N24" i="17"/>
  <c r="P24" i="17"/>
  <c r="O24" i="17"/>
  <c r="N62" i="17"/>
  <c r="P62" i="17"/>
  <c r="O62" i="17"/>
  <c r="N31" i="17"/>
  <c r="P31" i="17"/>
  <c r="O31" i="17"/>
  <c r="N55" i="17"/>
  <c r="P55" i="17"/>
  <c r="O55" i="17"/>
  <c r="N22" i="17"/>
  <c r="P22" i="17"/>
  <c r="O22" i="17"/>
  <c r="N50" i="17"/>
  <c r="P50" i="17"/>
  <c r="O50" i="17"/>
  <c r="N17" i="17"/>
  <c r="P17" i="17"/>
  <c r="O17" i="17"/>
  <c r="N60" i="17"/>
  <c r="N56" i="17"/>
  <c r="N51" i="17"/>
  <c r="N43" i="17"/>
  <c r="N39" i="17"/>
  <c r="N27" i="17"/>
  <c r="N18" i="17"/>
  <c r="N7" i="17"/>
  <c r="P43" i="17"/>
  <c r="O43" i="17"/>
  <c r="P7" i="17"/>
  <c r="O7" i="17"/>
  <c r="P56" i="17"/>
  <c r="O56" i="17"/>
  <c r="P39" i="17"/>
  <c r="O39" i="17"/>
  <c r="P4" i="17"/>
  <c r="O4" i="17"/>
  <c r="P60" i="17"/>
  <c r="O60" i="17"/>
  <c r="P27" i="17"/>
  <c r="O27" i="17"/>
  <c r="P51" i="17"/>
  <c r="O51" i="17"/>
  <c r="P18" i="17"/>
  <c r="O18" i="17"/>
  <c r="P13" i="17"/>
  <c r="O13" i="17"/>
  <c r="N40" i="34"/>
  <c r="N16" i="34"/>
  <c r="N39" i="34"/>
  <c r="O40" i="34" s="1"/>
  <c r="N38" i="34"/>
  <c r="N37" i="34"/>
  <c r="N36" i="34"/>
  <c r="N35" i="34"/>
  <c r="N34" i="34"/>
  <c r="N15" i="34"/>
  <c r="N14" i="34"/>
  <c r="N13" i="34"/>
  <c r="N12" i="34"/>
  <c r="N11" i="34"/>
  <c r="N10" i="34"/>
  <c r="N9" i="34"/>
  <c r="P29" i="34"/>
  <c r="O29" i="34"/>
  <c r="N29" i="34"/>
  <c r="P28" i="34"/>
  <c r="O28" i="34"/>
  <c r="N28" i="34"/>
  <c r="P5" i="34"/>
  <c r="O5" i="34"/>
  <c r="N5" i="34"/>
  <c r="P4" i="34"/>
  <c r="O4" i="34"/>
  <c r="N4" i="34"/>
  <c r="P50" i="35"/>
  <c r="O50" i="35"/>
  <c r="N50" i="35"/>
  <c r="N46" i="35"/>
  <c r="P46" i="35"/>
  <c r="O46" i="35"/>
  <c r="N45" i="35"/>
  <c r="P45" i="35"/>
  <c r="O45" i="35"/>
  <c r="N39" i="35"/>
  <c r="P39" i="35"/>
  <c r="O39" i="35"/>
  <c r="N38" i="35"/>
  <c r="P38" i="35"/>
  <c r="O38" i="35"/>
  <c r="N34" i="35"/>
  <c r="P34" i="35"/>
  <c r="O34" i="35"/>
  <c r="P19" i="35"/>
  <c r="O19" i="35"/>
  <c r="N19" i="35"/>
  <c r="P18" i="35"/>
  <c r="O18" i="35"/>
  <c r="N18" i="35"/>
  <c r="N15" i="35"/>
  <c r="P15" i="35"/>
  <c r="O15" i="35"/>
  <c r="N14" i="35"/>
  <c r="P14" i="35"/>
  <c r="O14" i="35"/>
  <c r="N8" i="35"/>
  <c r="P8" i="35"/>
  <c r="O8" i="35"/>
  <c r="N7" i="35"/>
  <c r="P7" i="35"/>
  <c r="O7" i="35"/>
  <c r="N3" i="35"/>
  <c r="P3" i="35"/>
  <c r="O3" i="35"/>
  <c r="N38" i="5"/>
  <c r="N37" i="5"/>
  <c r="N36" i="5"/>
  <c r="N35" i="5"/>
  <c r="N34" i="5"/>
  <c r="S18" i="5"/>
  <c r="Q18" i="5"/>
  <c r="N33" i="5"/>
  <c r="N32" i="5"/>
  <c r="B17" i="5"/>
  <c r="B18" i="5"/>
  <c r="B19" i="5"/>
  <c r="N22" i="5"/>
  <c r="O22" i="5"/>
  <c r="P22" i="5"/>
  <c r="N23" i="5"/>
  <c r="O23" i="5"/>
  <c r="P23" i="5"/>
  <c r="N27" i="5"/>
  <c r="N28" i="5"/>
  <c r="N29" i="5"/>
  <c r="N30" i="5"/>
  <c r="N31" i="5"/>
  <c r="O32" i="5" s="1"/>
  <c r="N36" i="21"/>
  <c r="N10" i="21"/>
  <c r="N35" i="21"/>
  <c r="N9" i="21"/>
  <c r="N8" i="21"/>
  <c r="N34" i="21"/>
  <c r="N33" i="21"/>
  <c r="P4" i="21"/>
  <c r="O4" i="21"/>
  <c r="N4" i="21"/>
  <c r="P3" i="21"/>
  <c r="O3" i="21"/>
  <c r="N3" i="21"/>
  <c r="N24" i="21"/>
  <c r="N22" i="21"/>
  <c r="N23" i="21"/>
  <c r="O24" i="21"/>
  <c r="P24" i="21"/>
  <c r="B25" i="21"/>
  <c r="O25" i="21" s="1"/>
  <c r="B30" i="21"/>
  <c r="P28" i="21"/>
  <c r="O28" i="21"/>
  <c r="N28" i="21"/>
  <c r="P27" i="21"/>
  <c r="O27" i="21"/>
  <c r="N27" i="21"/>
  <c r="P23" i="21"/>
  <c r="O23" i="21"/>
  <c r="P22" i="21"/>
  <c r="O22" i="21"/>
  <c r="P12" i="26"/>
  <c r="O12" i="26"/>
  <c r="N3" i="26"/>
  <c r="P3" i="26"/>
  <c r="O3" i="26"/>
  <c r="P11" i="26"/>
  <c r="O11" i="26"/>
  <c r="P49" i="26"/>
  <c r="O49" i="26"/>
  <c r="P41" i="26"/>
  <c r="O41" i="26"/>
  <c r="P50" i="26"/>
  <c r="O50" i="26"/>
  <c r="P40" i="26"/>
  <c r="O40" i="26"/>
  <c r="P55" i="26"/>
  <c r="O55" i="26"/>
  <c r="O32" i="26"/>
  <c r="P32" i="26"/>
  <c r="P37" i="26"/>
  <c r="O37" i="26"/>
  <c r="P36" i="26"/>
  <c r="O36" i="26"/>
  <c r="P10" i="26"/>
  <c r="O10" i="26"/>
  <c r="Q11" i="35" l="1"/>
  <c r="Q6" i="35"/>
  <c r="Q43" i="35"/>
  <c r="Q40" i="35"/>
  <c r="Q36" i="35"/>
  <c r="Q44" i="35"/>
  <c r="Q41" i="35"/>
  <c r="Q37" i="35"/>
  <c r="Q12" i="35"/>
  <c r="Q9" i="35"/>
  <c r="Q13" i="35"/>
  <c r="Q10" i="35"/>
  <c r="Q5" i="35"/>
  <c r="Q10" i="37"/>
  <c r="Q8" i="37"/>
  <c r="N20" i="4"/>
  <c r="Q4" i="4" s="1"/>
  <c r="O16" i="32"/>
  <c r="P25" i="21"/>
  <c r="O27" i="35"/>
  <c r="O13" i="21"/>
  <c r="O48" i="24"/>
  <c r="O33" i="19"/>
  <c r="O23" i="11"/>
  <c r="O22" i="24"/>
  <c r="O19" i="32"/>
  <c r="O23" i="24"/>
  <c r="O17" i="38"/>
  <c r="O31" i="38"/>
  <c r="O32" i="38"/>
  <c r="O34" i="38"/>
  <c r="O36" i="38"/>
  <c r="O39" i="38"/>
  <c r="O33" i="5"/>
  <c r="O18" i="32"/>
  <c r="O16" i="35"/>
  <c r="P47" i="35"/>
  <c r="O29" i="11"/>
  <c r="O41" i="5"/>
  <c r="O38" i="21"/>
  <c r="O33" i="38"/>
  <c r="O35" i="38"/>
  <c r="O37" i="38"/>
  <c r="O37" i="3"/>
  <c r="P37" i="3" s="1"/>
  <c r="O37" i="21"/>
  <c r="O34" i="5"/>
  <c r="O25" i="12"/>
  <c r="O22" i="11"/>
  <c r="P12" i="11"/>
  <c r="O25" i="11"/>
  <c r="O27" i="11"/>
  <c r="O55" i="35"/>
  <c r="O57" i="35"/>
  <c r="O44" i="10"/>
  <c r="O50" i="24"/>
  <c r="O19" i="38"/>
  <c r="O27" i="38"/>
  <c r="O30" i="38"/>
  <c r="O38" i="38"/>
  <c r="O44" i="34"/>
  <c r="O24" i="24"/>
  <c r="O27" i="12"/>
  <c r="O11" i="21"/>
  <c r="B25" i="5"/>
  <c r="R17" i="5"/>
  <c r="R18" i="5"/>
  <c r="O56" i="35"/>
  <c r="N17" i="37"/>
  <c r="N18" i="37" s="1"/>
  <c r="P12" i="37"/>
  <c r="O26" i="35"/>
  <c r="N25" i="9"/>
  <c r="O34" i="21"/>
  <c r="O9" i="21"/>
  <c r="O30" i="5"/>
  <c r="O28" i="5"/>
  <c r="Q17" i="5"/>
  <c r="S17" i="5"/>
  <c r="O38" i="5"/>
  <c r="P16" i="35"/>
  <c r="O47" i="35"/>
  <c r="O10" i="34"/>
  <c r="O12" i="34"/>
  <c r="O14" i="34"/>
  <c r="O36" i="34"/>
  <c r="O38" i="34"/>
  <c r="O17" i="34"/>
  <c r="O23" i="12"/>
  <c r="O26" i="12"/>
  <c r="O28" i="12"/>
  <c r="O30" i="12"/>
  <c r="O33" i="12"/>
  <c r="O21" i="24"/>
  <c r="B32" i="9"/>
  <c r="O15" i="32"/>
  <c r="O34" i="10"/>
  <c r="O32" i="10"/>
  <c r="B47" i="8"/>
  <c r="O58" i="8"/>
  <c r="B52" i="35"/>
  <c r="O17" i="32"/>
  <c r="O49" i="24"/>
  <c r="O25" i="35"/>
  <c r="O40" i="5"/>
  <c r="O12" i="21"/>
  <c r="O12" i="37"/>
  <c r="O22" i="37"/>
  <c r="O24" i="37"/>
  <c r="O26" i="37"/>
  <c r="O28" i="37"/>
  <c r="O30" i="37"/>
  <c r="O32" i="37"/>
  <c r="O35" i="37"/>
  <c r="O5" i="38"/>
  <c r="O7" i="38"/>
  <c r="O28" i="38"/>
  <c r="O41" i="38"/>
  <c r="O20" i="34"/>
  <c r="O40" i="21"/>
  <c r="O9" i="38"/>
  <c r="O11" i="38"/>
  <c r="O13" i="38"/>
  <c r="O15" i="38"/>
  <c r="O18" i="38"/>
  <c r="O29" i="38"/>
  <c r="O36" i="37"/>
  <c r="O22" i="12"/>
  <c r="O24" i="12"/>
  <c r="O29" i="12"/>
  <c r="O31" i="12"/>
  <c r="O11" i="24"/>
  <c r="O13" i="24"/>
  <c r="O39" i="24"/>
  <c r="O41" i="24"/>
  <c r="O43" i="24"/>
  <c r="O31" i="10"/>
  <c r="O35" i="10"/>
  <c r="O37" i="10"/>
  <c r="O39" i="10"/>
  <c r="O41" i="10"/>
  <c r="O24" i="11"/>
  <c r="O45" i="10"/>
  <c r="O30" i="11"/>
  <c r="O33" i="11"/>
  <c r="O32" i="11"/>
  <c r="N10" i="32"/>
  <c r="B11" i="32"/>
  <c r="O58" i="35"/>
  <c r="O24" i="35"/>
  <c r="N5" i="32"/>
  <c r="O35" i="21"/>
  <c r="O31" i="5"/>
  <c r="O29" i="5"/>
  <c r="O36" i="5"/>
  <c r="O39" i="5"/>
  <c r="O11" i="34"/>
  <c r="O13" i="34"/>
  <c r="O16" i="34"/>
  <c r="O35" i="34"/>
  <c r="O37" i="34"/>
  <c r="O41" i="34"/>
  <c r="O32" i="12"/>
  <c r="O33" i="10"/>
  <c r="B26" i="10"/>
  <c r="O36" i="10"/>
  <c r="O38" i="10"/>
  <c r="O40" i="10"/>
  <c r="B18" i="11"/>
  <c r="O26" i="11"/>
  <c r="O28" i="11"/>
  <c r="O43" i="10"/>
  <c r="O42" i="10"/>
  <c r="O31" i="11"/>
  <c r="O34" i="12"/>
  <c r="O6" i="38"/>
  <c r="O8" i="38"/>
  <c r="O10" i="38"/>
  <c r="O12" i="38"/>
  <c r="O14" i="38"/>
  <c r="O16" i="38"/>
  <c r="O40" i="38"/>
  <c r="O36" i="12"/>
  <c r="O35" i="12"/>
  <c r="O28" i="35"/>
  <c r="O29" i="35"/>
  <c r="O46" i="10"/>
  <c r="O47" i="10"/>
  <c r="O37" i="12"/>
  <c r="O38" i="12"/>
  <c r="O42" i="38"/>
  <c r="O43" i="38"/>
  <c r="O52" i="24"/>
  <c r="O53" i="24"/>
  <c r="O61" i="8"/>
  <c r="O23" i="37"/>
  <c r="O25" i="37"/>
  <c r="O27" i="37"/>
  <c r="O29" i="37"/>
  <c r="O31" i="37"/>
  <c r="O33" i="37"/>
  <c r="O42" i="5"/>
  <c r="O39" i="21"/>
  <c r="O20" i="32"/>
  <c r="O59" i="35"/>
  <c r="O34" i="11"/>
  <c r="O20" i="38"/>
  <c r="O60" i="35"/>
  <c r="O21" i="38"/>
  <c r="O21" i="32"/>
  <c r="O35" i="11"/>
  <c r="Q7" i="37"/>
  <c r="Q3" i="37"/>
  <c r="Q5" i="37"/>
  <c r="Q7" i="35"/>
  <c r="Q14" i="35"/>
  <c r="O34" i="37"/>
  <c r="O37" i="37"/>
  <c r="Q3" i="35"/>
  <c r="Q8" i="35"/>
  <c r="Q15" i="35"/>
  <c r="Q37" i="3"/>
  <c r="Q11" i="37"/>
  <c r="Q6" i="37"/>
  <c r="O5" i="32"/>
  <c r="N5" i="21"/>
  <c r="Q14" i="19"/>
  <c r="Q30" i="3"/>
  <c r="O14" i="19"/>
  <c r="P14" i="19"/>
  <c r="Q4" i="37"/>
  <c r="S8" i="12"/>
  <c r="S10" i="12"/>
  <c r="S9" i="12"/>
  <c r="O7" i="19"/>
  <c r="R5" i="19" s="1"/>
  <c r="Q8" i="12"/>
  <c r="Q9" i="12"/>
  <c r="O30" i="3"/>
  <c r="P30" i="3" s="1"/>
  <c r="O14" i="21"/>
  <c r="O10" i="21"/>
  <c r="O36" i="21"/>
  <c r="O41" i="21"/>
  <c r="O15" i="21"/>
  <c r="O58" i="26"/>
  <c r="P58" i="26"/>
  <c r="N25" i="21"/>
  <c r="N6" i="24"/>
  <c r="N7" i="24" s="1"/>
  <c r="N67" i="17"/>
  <c r="R23" i="3"/>
  <c r="R8" i="12"/>
  <c r="O34" i="17"/>
  <c r="O45" i="34"/>
  <c r="O21" i="34"/>
  <c r="N34" i="17"/>
  <c r="P39" i="7"/>
  <c r="R9" i="12"/>
  <c r="T8" i="12"/>
  <c r="N20" i="35"/>
  <c r="N21" i="35" s="1"/>
  <c r="T9" i="12"/>
  <c r="O39" i="7"/>
  <c r="N39" i="7"/>
  <c r="Q18" i="7" s="1"/>
  <c r="P34" i="17"/>
  <c r="O67" i="17"/>
  <c r="N33" i="24"/>
  <c r="N58" i="26"/>
  <c r="Z41" i="8"/>
  <c r="P67" i="17"/>
  <c r="N30" i="34"/>
  <c r="O19" i="34"/>
  <c r="N6" i="34"/>
  <c r="O15" i="34"/>
  <c r="O39" i="34"/>
  <c r="O42" i="34"/>
  <c r="O15" i="24"/>
  <c r="O44" i="24"/>
  <c r="O45" i="24"/>
  <c r="O51" i="24"/>
  <c r="O12" i="24"/>
  <c r="O14" i="24"/>
  <c r="O16" i="24"/>
  <c r="O38" i="24"/>
  <c r="O40" i="24"/>
  <c r="O42" i="24"/>
  <c r="O17" i="24"/>
  <c r="O18" i="24"/>
  <c r="O19" i="24"/>
  <c r="O25" i="24"/>
  <c r="O46" i="24"/>
  <c r="O20" i="24"/>
  <c r="O43" i="5"/>
  <c r="O35" i="5"/>
  <c r="O37" i="5"/>
  <c r="T4" i="5"/>
  <c r="P33" i="19"/>
  <c r="R10" i="12"/>
  <c r="N18" i="12"/>
  <c r="O18" i="12"/>
  <c r="Q10" i="12"/>
  <c r="O59" i="8"/>
  <c r="O52" i="8"/>
  <c r="O51" i="8"/>
  <c r="O53" i="8"/>
  <c r="O62" i="8"/>
  <c r="O54" i="8"/>
  <c r="O56" i="8"/>
  <c r="O55" i="8"/>
  <c r="O57" i="8"/>
  <c r="O60" i="8"/>
  <c r="T10" i="12"/>
  <c r="N12" i="11"/>
  <c r="Q6" i="11" s="1"/>
  <c r="H19" i="10"/>
  <c r="H18" i="10"/>
  <c r="Q4" i="35"/>
  <c r="Q46" i="35"/>
  <c r="Q45" i="35"/>
  <c r="Q39" i="35"/>
  <c r="Q38" i="35"/>
  <c r="Q34" i="35"/>
  <c r="Q35" i="35"/>
  <c r="P23" i="3"/>
  <c r="O50" i="7"/>
  <c r="O49" i="7"/>
  <c r="N44" i="7"/>
  <c r="B45" i="7"/>
  <c r="Q23" i="3"/>
  <c r="Q28" i="17" l="1"/>
  <c r="Q6" i="17"/>
  <c r="Q40" i="17"/>
  <c r="Q61" i="17"/>
  <c r="Q13" i="4"/>
  <c r="Q9" i="4"/>
  <c r="Q44" i="17"/>
  <c r="Q42" i="17"/>
  <c r="Q24" i="26"/>
  <c r="Q54" i="26"/>
  <c r="Q8" i="17"/>
  <c r="Q14" i="17"/>
  <c r="Q18" i="4"/>
  <c r="Q10" i="4"/>
  <c r="Q7" i="4"/>
  <c r="Q16" i="4"/>
  <c r="Q14" i="4"/>
  <c r="Q3" i="4"/>
  <c r="Q17" i="4"/>
  <c r="Q5" i="4"/>
  <c r="Q6" i="4"/>
  <c r="Q11" i="4"/>
  <c r="Q26" i="26"/>
  <c r="Q44" i="26"/>
  <c r="Q17" i="26"/>
  <c r="Q9" i="26"/>
  <c r="Q16" i="17"/>
  <c r="Q20" i="17"/>
  <c r="Q49" i="17"/>
  <c r="Q53" i="17"/>
  <c r="Q12" i="17"/>
  <c r="Q32" i="17"/>
  <c r="Q38" i="17"/>
  <c r="Q63" i="17"/>
  <c r="R11" i="19"/>
  <c r="Q3" i="17"/>
  <c r="Q11" i="17"/>
  <c r="R4" i="19"/>
  <c r="R12" i="19"/>
  <c r="R6" i="19"/>
  <c r="Q34" i="26"/>
  <c r="Q53" i="26"/>
  <c r="Q16" i="26"/>
  <c r="Q47" i="17"/>
  <c r="Q45" i="17"/>
  <c r="Q30" i="17"/>
  <c r="Q10" i="17"/>
  <c r="Q7" i="26"/>
  <c r="Q42" i="26"/>
  <c r="Q15" i="26"/>
  <c r="Q25" i="26"/>
  <c r="Q15" i="4"/>
  <c r="Q21" i="17"/>
  <c r="R13" i="19"/>
  <c r="Q36" i="7"/>
  <c r="Q21" i="7"/>
  <c r="Q3" i="7"/>
  <c r="Q9" i="7"/>
  <c r="Q37" i="7"/>
  <c r="Q64" i="17"/>
  <c r="Q26" i="17"/>
  <c r="Q39" i="17"/>
  <c r="Q19" i="17"/>
  <c r="Q15" i="17"/>
  <c r="Q13" i="17"/>
  <c r="Q29" i="26"/>
  <c r="Q8" i="26"/>
  <c r="Q56" i="17"/>
  <c r="Q31" i="17"/>
  <c r="Q29" i="17"/>
  <c r="Q24" i="17"/>
  <c r="Q46" i="17"/>
  <c r="Q58" i="17"/>
  <c r="Q60" i="17"/>
  <c r="Q54" i="17"/>
  <c r="Q30" i="26"/>
  <c r="Q18" i="26"/>
  <c r="Q65" i="17"/>
  <c r="Q62" i="17"/>
  <c r="Q57" i="17"/>
  <c r="Q48" i="17"/>
  <c r="Q50" i="17"/>
  <c r="Q55" i="17"/>
  <c r="Q41" i="17"/>
  <c r="Q43" i="17"/>
  <c r="Q52" i="17"/>
  <c r="Q51" i="17"/>
  <c r="Q59" i="17"/>
  <c r="Q8" i="4"/>
  <c r="AB20" i="8"/>
  <c r="Q36" i="26"/>
  <c r="Q9" i="17"/>
  <c r="Q17" i="17"/>
  <c r="Q4" i="17"/>
  <c r="Q22" i="17"/>
  <c r="Q25" i="17"/>
  <c r="Q7" i="17"/>
  <c r="Q18" i="17"/>
  <c r="Q27" i="17"/>
  <c r="Q23" i="17"/>
  <c r="AB24" i="8"/>
  <c r="Q27" i="26"/>
  <c r="Q39" i="26"/>
  <c r="Q28" i="26"/>
  <c r="Q20" i="26"/>
  <c r="Q17" i="12"/>
  <c r="Q14" i="12"/>
  <c r="Q16" i="12"/>
  <c r="Q15" i="12"/>
  <c r="Q5" i="17"/>
  <c r="T18" i="5"/>
  <c r="Q13" i="7"/>
  <c r="Q20" i="7"/>
  <c r="Q15" i="7"/>
  <c r="Q30" i="7"/>
  <c r="Q17" i="7"/>
  <c r="Q28" i="7"/>
  <c r="Q8" i="7"/>
  <c r="Q7" i="7"/>
  <c r="Q27" i="7"/>
  <c r="Q35" i="7"/>
  <c r="Q14" i="7"/>
  <c r="Q4" i="7"/>
  <c r="Q26" i="7"/>
  <c r="Q31" i="7"/>
  <c r="Q10" i="7"/>
  <c r="Q16" i="7"/>
  <c r="Q23" i="7"/>
  <c r="Q32" i="7"/>
  <c r="Q25" i="7"/>
  <c r="Q34" i="7"/>
  <c r="Q33" i="7"/>
  <c r="Q6" i="7"/>
  <c r="Q12" i="7"/>
  <c r="Q22" i="7"/>
  <c r="Q19" i="7"/>
  <c r="Q29" i="7"/>
  <c r="Q5" i="7"/>
  <c r="Q11" i="7"/>
  <c r="Q24" i="7"/>
  <c r="Q3" i="26"/>
  <c r="Q35" i="26"/>
  <c r="Q56" i="26"/>
  <c r="Q55" i="26"/>
  <c r="Q47" i="26"/>
  <c r="Q13" i="26"/>
  <c r="Q40" i="26"/>
  <c r="Q23" i="26"/>
  <c r="Q31" i="26"/>
  <c r="Q52" i="26"/>
  <c r="AB15" i="8"/>
  <c r="AB23" i="8"/>
  <c r="AB10" i="8"/>
  <c r="AB5" i="8"/>
  <c r="AB39" i="8"/>
  <c r="AB13" i="8"/>
  <c r="AB14" i="8"/>
  <c r="AB4" i="8"/>
  <c r="AB25" i="8"/>
  <c r="AB22" i="8"/>
  <c r="AB38" i="8"/>
  <c r="Q12" i="4"/>
  <c r="AB30" i="8"/>
  <c r="AB32" i="8"/>
  <c r="AB19" i="8"/>
  <c r="AB21" i="8"/>
  <c r="AB35" i="8"/>
  <c r="AB28" i="8"/>
  <c r="AB40" i="8"/>
  <c r="AB17" i="8"/>
  <c r="AB8" i="8"/>
  <c r="AB11" i="8"/>
  <c r="AB29" i="8"/>
  <c r="AB27" i="8"/>
  <c r="AB33" i="8"/>
  <c r="AB12" i="8"/>
  <c r="AB34" i="8"/>
  <c r="AB7" i="8"/>
  <c r="AB36" i="8"/>
  <c r="AB9" i="8"/>
  <c r="AB16" i="8"/>
  <c r="AB37" i="8"/>
  <c r="AB26" i="8"/>
  <c r="AB6" i="8"/>
  <c r="AB31" i="8"/>
  <c r="AB18" i="8"/>
  <c r="Q4" i="26"/>
  <c r="Q41" i="26"/>
  <c r="Q38" i="26"/>
  <c r="Q6" i="26"/>
  <c r="Q51" i="26"/>
  <c r="Q21" i="26"/>
  <c r="Q32" i="26"/>
  <c r="Q50" i="26"/>
  <c r="Q46" i="26"/>
  <c r="Q5" i="26"/>
  <c r="Q57" i="26"/>
  <c r="Q49" i="26"/>
  <c r="Q14" i="26"/>
  <c r="Q22" i="26"/>
  <c r="Q19" i="26"/>
  <c r="Q37" i="26"/>
  <c r="Q11" i="26"/>
  <c r="Q45" i="26"/>
  <c r="Q48" i="26"/>
  <c r="Q10" i="26"/>
  <c r="Q12" i="26"/>
  <c r="Q43" i="26"/>
  <c r="Q33" i="26"/>
  <c r="T19" i="5"/>
  <c r="T17" i="5"/>
  <c r="Q7" i="11"/>
  <c r="Q9" i="11"/>
  <c r="Q3" i="11"/>
  <c r="Q5" i="11"/>
  <c r="Q10" i="11"/>
  <c r="Q11" i="11"/>
  <c r="Q4" i="11"/>
  <c r="Q8" i="11"/>
</calcChain>
</file>

<file path=xl/sharedStrings.xml><?xml version="1.0" encoding="utf-8"?>
<sst xmlns="http://schemas.openxmlformats.org/spreadsheetml/2006/main" count="1577" uniqueCount="496">
  <si>
    <t>ACCOUNT BALANCES</t>
  </si>
  <si>
    <t>ACCOUNT</t>
  </si>
  <si>
    <t>ALLOCATED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</si>
  <si>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</si>
  <si>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</si>
  <si>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</si>
  <si>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</si>
  <si>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</si>
  <si>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</si>
  <si>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</si>
  <si>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</si>
  <si>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</si>
  <si>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</si>
  <si>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</si>
  <si>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</si>
  <si>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TOTAL</t>
  </si>
  <si>
    <t>BALANCE</t>
  </si>
  <si>
    <t>AVERAGE</t>
  </si>
  <si>
    <t>MAX</t>
  </si>
  <si>
    <t>TOTALS</t>
  </si>
  <si>
    <t>INCOME 6850</t>
  </si>
  <si>
    <t>MEMORIALS</t>
  </si>
  <si>
    <t>INCOME</t>
  </si>
  <si>
    <t>EXPENSES</t>
  </si>
  <si>
    <t>AREA</t>
  </si>
  <si>
    <t>QUESTIONS</t>
  </si>
  <si>
    <t>REFERENCE</t>
  </si>
  <si>
    <t>DIRECTIONAL</t>
  </si>
  <si>
    <t>CIRCULATION</t>
  </si>
  <si>
    <t>BOOKS</t>
  </si>
  <si>
    <t>LIB INSTR</t>
  </si>
  <si>
    <t>CLASSES</t>
  </si>
  <si>
    <t>ATTENDANCE</t>
  </si>
  <si>
    <t>ILL</t>
  </si>
  <si>
    <t>LOAN</t>
  </si>
  <si>
    <t>BORROW</t>
  </si>
  <si>
    <t>COLLECTION COUNTS</t>
  </si>
  <si>
    <t>DOCUMENTS</t>
  </si>
  <si>
    <t>US NET ADDED</t>
  </si>
  <si>
    <t>TX NET ADDED</t>
  </si>
  <si>
    <t>LIBRARY</t>
  </si>
  <si>
    <t>FIRSTSEARCH</t>
  </si>
  <si>
    <t># OF SEARCHES</t>
  </si>
  <si>
    <t>DEPARTMENT</t>
  </si>
  <si>
    <t xml:space="preserve">         --Participants</t>
  </si>
  <si>
    <t>Total # Classes</t>
  </si>
  <si>
    <t># CLASSES</t>
  </si>
  <si>
    <t>+/-</t>
  </si>
  <si>
    <t>%</t>
  </si>
  <si>
    <t># STUDENTS</t>
  </si>
  <si>
    <t>+/-%</t>
  </si>
  <si>
    <t xml:space="preserve">        Noon-6pm</t>
  </si>
  <si>
    <t xml:space="preserve">  TOTALS</t>
  </si>
  <si>
    <t>MONTH</t>
  </si>
  <si>
    <t>DIR</t>
  </si>
  <si>
    <t>REF</t>
  </si>
  <si>
    <t>ERIC</t>
  </si>
  <si>
    <t>MEDLINE</t>
  </si>
  <si>
    <t>YEAR</t>
  </si>
  <si>
    <t>CLASS #</t>
  </si>
  <si>
    <t>A</t>
  </si>
  <si>
    <t>B-BJ</t>
  </si>
  <si>
    <t>BL-BX</t>
  </si>
  <si>
    <t>C</t>
  </si>
  <si>
    <t>D</t>
  </si>
  <si>
    <t>G</t>
  </si>
  <si>
    <t>J</t>
  </si>
  <si>
    <t>K</t>
  </si>
  <si>
    <t>L</t>
  </si>
  <si>
    <t>M</t>
  </si>
  <si>
    <t>N</t>
  </si>
  <si>
    <t>PQ</t>
  </si>
  <si>
    <t>PR</t>
  </si>
  <si>
    <t>PS</t>
  </si>
  <si>
    <t>R</t>
  </si>
  <si>
    <t>S</t>
  </si>
  <si>
    <t>T</t>
  </si>
  <si>
    <t>Z</t>
  </si>
  <si>
    <t>SUBTOTAL</t>
  </si>
  <si>
    <t>E</t>
  </si>
  <si>
    <t>U-V</t>
  </si>
  <si>
    <t>JUVENILE</t>
  </si>
  <si>
    <t>WTC</t>
  </si>
  <si>
    <t>ARCHIVES</t>
  </si>
  <si>
    <t>ARTICLES</t>
  </si>
  <si>
    <t>US</t>
  </si>
  <si>
    <t>TEXAS</t>
  </si>
  <si>
    <t>ADDED</t>
  </si>
  <si>
    <t>WD</t>
  </si>
  <si>
    <t>W/DRAWN</t>
  </si>
  <si>
    <t>TOTAL US+TX</t>
  </si>
  <si>
    <t>PAPERBACK</t>
  </si>
  <si>
    <t>MEDIA CIRCULATION</t>
  </si>
  <si>
    <t>MATERIAL</t>
  </si>
  <si>
    <t>CASSETTES</t>
  </si>
  <si>
    <t>CDs</t>
  </si>
  <si>
    <t>16MM FILMS</t>
  </si>
  <si>
    <t>COMPARISON WITH PREVIOUS YEAR</t>
  </si>
  <si>
    <t xml:space="preserve">                   8am-Noon</t>
  </si>
  <si>
    <t>HARD</t>
  </si>
  <si>
    <t xml:space="preserve">                      6pm-10pm</t>
  </si>
  <si>
    <t>MONTHLY QUESTION COUNTS</t>
  </si>
  <si>
    <t>MEDIA</t>
  </si>
  <si>
    <t>Need to earn</t>
  </si>
  <si>
    <t>ASU/Total # Classes</t>
  </si>
  <si>
    <t xml:space="preserve">           --Participants</t>
  </si>
  <si>
    <t>EL/HI--#Classes</t>
  </si>
  <si>
    <t xml:space="preserve">        --Participants</t>
  </si>
  <si>
    <t>NET ADDED</t>
  </si>
  <si>
    <t>HARDWARE</t>
  </si>
  <si>
    <t>LEXIS-NEXIS</t>
  </si>
  <si>
    <t>HM-HX</t>
  </si>
  <si>
    <t>% of total</t>
  </si>
  <si>
    <t>circulation</t>
  </si>
  <si>
    <t># OF DOCUMENTS VIEWED</t>
  </si>
  <si>
    <t>SEARCHES</t>
  </si>
  <si>
    <t>TOTAL DOCS/CIT</t>
  </si>
  <si>
    <t>COMBINED ONLINE SEARCHING</t>
  </si>
  <si>
    <t>COMBINED</t>
  </si>
  <si>
    <t>TOTAL SEARCHES</t>
  </si>
  <si>
    <t>Searches</t>
  </si>
  <si>
    <t xml:space="preserve">       SEP</t>
  </si>
  <si>
    <t>+</t>
  </si>
  <si>
    <t>-</t>
  </si>
  <si>
    <t xml:space="preserve">      OCT</t>
  </si>
  <si>
    <t xml:space="preserve">      NOV</t>
  </si>
  <si>
    <t xml:space="preserve">       DEC</t>
  </si>
  <si>
    <t xml:space="preserve">       JAN</t>
  </si>
  <si>
    <t xml:space="preserve">      FEB</t>
  </si>
  <si>
    <t xml:space="preserve">      MAR</t>
  </si>
  <si>
    <t xml:space="preserve">       APR</t>
  </si>
  <si>
    <t xml:space="preserve">      MAY</t>
  </si>
  <si>
    <t xml:space="preserve">      JUN</t>
  </si>
  <si>
    <t xml:space="preserve">      JUL</t>
  </si>
  <si>
    <t xml:space="preserve">       AUG</t>
  </si>
  <si>
    <t>TOT</t>
  </si>
  <si>
    <t>AVG</t>
  </si>
  <si>
    <t>NET ADDITIONS COMPARISON WITH PREVIOUS YEAR</t>
  </si>
  <si>
    <t>KITS</t>
  </si>
  <si>
    <t>VIDEOS/LDs/DVDs</t>
  </si>
  <si>
    <t>SCIENCEDIRECT</t>
  </si>
  <si>
    <t xml:space="preserve">Fill rate for </t>
  </si>
  <si>
    <t>borrowing</t>
  </si>
  <si>
    <t>FILL RATE</t>
  </si>
  <si>
    <t>cataloging</t>
  </si>
  <si>
    <t>ACS</t>
  </si>
  <si>
    <t>FY 02</t>
  </si>
  <si>
    <t>FY 01</t>
  </si>
  <si>
    <t>COMPARISON WITH PREVIOUS YEARS</t>
  </si>
  <si>
    <t>MasterFile Premier</t>
  </si>
  <si>
    <t>Health Ref. Ctr. Acad.</t>
  </si>
  <si>
    <t>PDF articles</t>
  </si>
  <si>
    <t>HTML articles</t>
  </si>
  <si>
    <t>Views</t>
  </si>
  <si>
    <t>FY 00</t>
  </si>
  <si>
    <t>% of Total</t>
  </si>
  <si>
    <t>Retrievals</t>
  </si>
  <si>
    <t>VIEWS</t>
  </si>
  <si>
    <t>Regional Business News</t>
  </si>
  <si>
    <t>FY 03</t>
  </si>
  <si>
    <t>BRITANNICA</t>
  </si>
  <si>
    <t>F</t>
  </si>
  <si>
    <t>FY 98</t>
  </si>
  <si>
    <t>FY 99</t>
  </si>
  <si>
    <t>DOOR COUNTS</t>
  </si>
  <si>
    <t>PHL</t>
  </si>
  <si>
    <t>Other non-LC</t>
  </si>
  <si>
    <t>FY 93</t>
  </si>
  <si>
    <t>FY 94</t>
  </si>
  <si>
    <t>FY 95</t>
  </si>
  <si>
    <t>FY 96</t>
  </si>
  <si>
    <t>FY 97</t>
  </si>
  <si>
    <t>FY97</t>
  </si>
  <si>
    <t>Abstracts+</t>
  </si>
  <si>
    <t>Totals</t>
  </si>
  <si>
    <t>PT-PZ</t>
  </si>
  <si>
    <t>JSTOR</t>
  </si>
  <si>
    <t>OED</t>
  </si>
  <si>
    <t>Military &amp; Gov. Coll.</t>
  </si>
  <si>
    <t>ULRICHS</t>
  </si>
  <si>
    <t>PROJECT MUSE</t>
  </si>
  <si>
    <t xml:space="preserve"> LOANED</t>
  </si>
  <si>
    <t xml:space="preserve"> BORROWED</t>
  </si>
  <si>
    <t>FY 04</t>
  </si>
  <si>
    <t>FY04</t>
  </si>
  <si>
    <t>Database</t>
  </si>
  <si>
    <t>MLA/Per. Dir.</t>
  </si>
  <si>
    <t>Comm. &amp; Mass Media</t>
  </si>
  <si>
    <t>CINAHL/Pre-CINAHL</t>
  </si>
  <si>
    <t>FY 05</t>
  </si>
  <si>
    <t>PsycINFO/Refs.</t>
  </si>
  <si>
    <t>MERGENT</t>
  </si>
  <si>
    <t>DOCS</t>
  </si>
  <si>
    <t>PNAS</t>
  </si>
  <si>
    <t>NEWSBANK</t>
  </si>
  <si>
    <t>PROQUEST</t>
  </si>
  <si>
    <t>INCOME 0110-00110-5572, 5575, &amp; 5578</t>
  </si>
  <si>
    <t>INCOME Library Fee 0110-00110-5244, 5245, 5246, &amp; 5247</t>
  </si>
  <si>
    <t>MEMORIALS 2000-10756</t>
  </si>
  <si>
    <t>SUMMARY STATISTICS</t>
  </si>
  <si>
    <t>Comparison with previous year</t>
  </si>
  <si>
    <t>Comparison with previous years</t>
  </si>
  <si>
    <t>Compariosn with previous years</t>
  </si>
  <si>
    <t>Comparison with previous years: Searches</t>
  </si>
  <si>
    <t>Comparison with previous year: Searches</t>
  </si>
  <si>
    <t>Comparison of total ILL transactions (loans + borrows) with previous year</t>
  </si>
  <si>
    <t>Comparison of total ILL transactions (loans + borrows) with previous years</t>
  </si>
  <si>
    <t>Comparison of fill rate with previous years</t>
  </si>
  <si>
    <t>Comparison with previous year: Views</t>
  </si>
  <si>
    <t>Comparison with previous years: Views</t>
  </si>
  <si>
    <t>+/-'%'</t>
  </si>
  <si>
    <t>Documents/Citations retrieved and/or viewed</t>
  </si>
  <si>
    <t>Database Searches</t>
  </si>
  <si>
    <t>Comparison with Previous Year: Searches</t>
  </si>
  <si>
    <t>Comparison with Previous Year: Views</t>
  </si>
  <si>
    <t>Christian Science Monitor</t>
  </si>
  <si>
    <t>Los Angeles Times</t>
  </si>
  <si>
    <t>New York Times</t>
  </si>
  <si>
    <t>Wall Street Journal</t>
  </si>
  <si>
    <t>Washinton Post</t>
  </si>
  <si>
    <t>Fall-5244</t>
  </si>
  <si>
    <t>Spring-5245</t>
  </si>
  <si>
    <t>SummerI-5246</t>
  </si>
  <si>
    <t>Summer II-5247</t>
  </si>
  <si>
    <t>Lib Fines-5575</t>
  </si>
  <si>
    <t>Lost Books-5578</t>
  </si>
  <si>
    <t>Oth.Lib.Serv.-5572</t>
  </si>
  <si>
    <t>HERITAGE QUEST</t>
  </si>
  <si>
    <t>B&amp;GMI</t>
  </si>
  <si>
    <t>Special--# Sessions</t>
  </si>
  <si>
    <t>CJA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</si>
  <si>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</si>
  <si>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</si>
  <si>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</si>
  <si>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</si>
  <si>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</si>
  <si>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</si>
  <si>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</si>
  <si>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</si>
  <si>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</si>
  <si>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</si>
  <si>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</si>
  <si>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FY 06</t>
  </si>
  <si>
    <t>Sep</t>
  </si>
  <si>
    <t xml:space="preserve">           Comparison with previous years</t>
  </si>
  <si>
    <t xml:space="preserve">F </t>
  </si>
  <si>
    <t>MICROFORM</t>
  </si>
  <si>
    <t>PERM. RES./CIRC</t>
  </si>
  <si>
    <t>10pm-2am</t>
  </si>
  <si>
    <t>ACC. MATERIALS</t>
  </si>
  <si>
    <t>E-Reserves</t>
  </si>
  <si>
    <t>Alt. Health Watch</t>
  </si>
  <si>
    <t>Fuente Academica</t>
  </si>
  <si>
    <t>Funk &amp; Wagnalls</t>
  </si>
  <si>
    <t>Legal Collection</t>
  </si>
  <si>
    <t>Newspaper Source</t>
  </si>
  <si>
    <t>Primary Search</t>
  </si>
  <si>
    <t>Rel. &amp; Phil. Coll.</t>
  </si>
  <si>
    <t>Sci. &amp; Tech. Coll.</t>
  </si>
  <si>
    <t>TOPICsearch</t>
  </si>
  <si>
    <t>World Hist. Coll.</t>
  </si>
  <si>
    <t>Consumer Health Comp.</t>
  </si>
  <si>
    <t>Health Source: Nurs./Ac.</t>
  </si>
  <si>
    <t>MAS Ultra - Sch. Ed.</t>
  </si>
  <si>
    <t>Prof. Dev. Coll</t>
  </si>
  <si>
    <t>Computer Source</t>
  </si>
  <si>
    <t>ISTA</t>
  </si>
  <si>
    <t>IPCA</t>
  </si>
  <si>
    <t>Health Source Consumer</t>
  </si>
  <si>
    <t>Psych. &amp; Beh. Sci. Col.</t>
  </si>
  <si>
    <t>EMERALD</t>
  </si>
  <si>
    <t>FY 07</t>
  </si>
  <si>
    <t>Total Print</t>
  </si>
  <si>
    <t>Non-LC</t>
  </si>
  <si>
    <t>DE-DR</t>
  </si>
  <si>
    <t>Q-QA</t>
  </si>
  <si>
    <t>QB-QE</t>
  </si>
  <si>
    <t>Agricola</t>
  </si>
  <si>
    <t>Film &amp; TV Lit. Index</t>
  </si>
  <si>
    <t>MedicLatina</t>
  </si>
  <si>
    <t>Middle Search Plus</t>
  </si>
  <si>
    <t>Voc. &amp; Car. Coll.</t>
  </si>
  <si>
    <t>Scribners</t>
  </si>
  <si>
    <t>Twayne</t>
  </si>
  <si>
    <t>CIOS</t>
  </si>
  <si>
    <t>PsycARTICLES</t>
  </si>
  <si>
    <t>Disserations &amp; Theses</t>
  </si>
  <si>
    <t>Bib of Nat NA</t>
  </si>
  <si>
    <t>Comparison of net ILL transactions (loans - borrows) with previous years</t>
  </si>
  <si>
    <t>SAGE</t>
  </si>
  <si>
    <t>WESTLAW</t>
  </si>
  <si>
    <t>FY 08</t>
  </si>
  <si>
    <t>year: Searches</t>
  </si>
  <si>
    <t xml:space="preserve">Comparison with previous </t>
  </si>
  <si>
    <t>0100-61030-M&amp;O</t>
  </si>
  <si>
    <t>Curriculum</t>
  </si>
  <si>
    <t>Comparison of net ILL transaction (loans - borrows) with previous year</t>
  </si>
  <si>
    <t>Previous year searches</t>
  </si>
  <si>
    <t>Previous year views</t>
  </si>
  <si>
    <t>Print</t>
  </si>
  <si>
    <t>Bus. Source Complete</t>
  </si>
  <si>
    <t>AMER. NAT. BIOG.</t>
  </si>
  <si>
    <t>FY 09</t>
  </si>
  <si>
    <t>H-HJ</t>
  </si>
  <si>
    <t>Total</t>
  </si>
  <si>
    <t>Average</t>
  </si>
  <si>
    <t>Max</t>
  </si>
  <si>
    <t>WILEY</t>
  </si>
  <si>
    <t>Educational Adm. Abstr.</t>
  </si>
  <si>
    <t>Web of Knowledge</t>
  </si>
  <si>
    <t>Bio &amp; Ag Index</t>
  </si>
  <si>
    <t>FY 10</t>
  </si>
  <si>
    <t>DA-DD</t>
  </si>
  <si>
    <t>DS-DX</t>
  </si>
  <si>
    <t>P-PM</t>
  </si>
  <si>
    <t>PN</t>
  </si>
  <si>
    <t>QH-QR</t>
  </si>
  <si>
    <t>ebrary</t>
  </si>
  <si>
    <t>Something about Auth.</t>
  </si>
  <si>
    <t>E-books</t>
  </si>
  <si>
    <t>GreenFile</t>
  </si>
  <si>
    <t>Image Col/Quick View</t>
  </si>
  <si>
    <t>Music Index</t>
  </si>
  <si>
    <t>Gale</t>
  </si>
  <si>
    <t>FY 11</t>
  </si>
  <si>
    <t>DATABASE SEARCHES</t>
  </si>
  <si>
    <t>DB DOCS VIEWED</t>
  </si>
  <si>
    <t>Serials Directory</t>
  </si>
  <si>
    <t>Contemporary Authors</t>
  </si>
  <si>
    <t>Contemporary Lit. Crit.         </t>
  </si>
  <si>
    <t>Gale Literary Database</t>
  </si>
  <si>
    <t>Gale Virtual Ref. Lib.</t>
  </si>
  <si>
    <t>Literature Crit. Online</t>
  </si>
  <si>
    <t>EconLit</t>
  </si>
  <si>
    <t>IT Equipment checkout</t>
  </si>
  <si>
    <t>Laptops</t>
  </si>
  <si>
    <t>VGA cable</t>
  </si>
  <si>
    <t>IT headphones</t>
  </si>
  <si>
    <t>VGA Mac</t>
  </si>
  <si>
    <t>LISTA</t>
  </si>
  <si>
    <t>FY 12</t>
  </si>
  <si>
    <t>% of Retrievals</t>
  </si>
  <si>
    <t>% of Views</t>
  </si>
  <si>
    <t>Totals for FY 12</t>
  </si>
  <si>
    <t>TOTAL VIEWED</t>
  </si>
  <si>
    <t>Academic Search Comp.</t>
  </si>
  <si>
    <t>Infotrac Newsp/NewsStn.</t>
  </si>
  <si>
    <t>Lit. Res. Ctr./Z79/MLA</t>
  </si>
  <si>
    <t>Lit. Res. Ctr./Z3/MLA</t>
  </si>
  <si>
    <t>LP Records</t>
  </si>
  <si>
    <t>Media Equip.</t>
  </si>
  <si>
    <t>eBook Coll.</t>
  </si>
  <si>
    <t>Economia y Negocios</t>
  </si>
  <si>
    <t>Pw. cd./Audio</t>
  </si>
  <si>
    <t>2am-8am</t>
  </si>
  <si>
    <t>Ebsco+TexSel</t>
  </si>
  <si>
    <t>ACM</t>
  </si>
  <si>
    <t>Emerald</t>
  </si>
  <si>
    <t>FUND BALANCE</t>
  </si>
  <si>
    <t>Gale Literary Databases</t>
  </si>
  <si>
    <t>Wiley</t>
  </si>
  <si>
    <t>Films on Demand</t>
  </si>
  <si>
    <t>Infotrac Newstand</t>
  </si>
  <si>
    <t>IEEE</t>
  </si>
  <si>
    <t xml:space="preserve">             FY 13</t>
  </si>
  <si>
    <t xml:space="preserve">                  FY 13</t>
  </si>
  <si>
    <t>0010-44000-Sal.</t>
  </si>
  <si>
    <t>0100-61030-Sal</t>
  </si>
  <si>
    <t>0100-61030-St. Wage</t>
  </si>
  <si>
    <t>0110-61340-F/L/F/S</t>
  </si>
  <si>
    <t>0110-61345-Sal</t>
  </si>
  <si>
    <t>0110-61345-St. Wage</t>
  </si>
  <si>
    <t>0110-61345-M&amp;O</t>
  </si>
  <si>
    <t>0110-61345-Mats</t>
  </si>
  <si>
    <t>0110-61349-Gen Cont.</t>
  </si>
  <si>
    <t>0120-61465-Sftw M&amp;O</t>
  </si>
  <si>
    <t>2000-10751-Fellowship</t>
  </si>
  <si>
    <t>2000-10753-Lib Dev</t>
  </si>
  <si>
    <t>2000-10762-WTC Gift</t>
  </si>
  <si>
    <t>2000-10750-ETWTC</t>
  </si>
  <si>
    <t>2000-10759-ETWTCO</t>
  </si>
  <si>
    <t>2160-12625-Gifts</t>
  </si>
  <si>
    <t>0075-44100-MATS</t>
  </si>
  <si>
    <t>LibFoodSvcCom5782</t>
  </si>
  <si>
    <t xml:space="preserve">               FY 13</t>
  </si>
  <si>
    <t>CATALOGING NET ADDITIONS FY 13</t>
  </si>
  <si>
    <t>FY 13</t>
  </si>
  <si>
    <t>CIRCULATION-MEDIA FY 13</t>
  </si>
  <si>
    <t>CIRCULATION PRINT FY 13</t>
  </si>
  <si>
    <t>DOCUMENTS FY 13</t>
  </si>
  <si>
    <t>EBSCO -TEXSH USAGE BY NUMBER OF SEARCHES FY 13</t>
  </si>
  <si>
    <t>CIRCULATION TOTALS &amp; COMPARISONSFY 13</t>
  </si>
  <si>
    <t>CIRCULATION TOTALS &amp; COMPARISONS FY 13</t>
  </si>
  <si>
    <t>LIBRARY INSTRUCTION STATS FY 13</t>
  </si>
  <si>
    <t xml:space="preserve">                LIBRARY INSTRUCTION STATS FY 13</t>
  </si>
  <si>
    <t>LIBRARY INSTRUCTION STATS-COMPARISONS FY 13</t>
  </si>
  <si>
    <t xml:space="preserve">                LIBRARY INSTRUCTION STATS-COMPARISONS FY 13</t>
  </si>
  <si>
    <t>COMBINED ONLINE ACCESS FY 13</t>
  </si>
  <si>
    <t>EBSCO-TEXSH USAGE BY NUMBER OF DOCUMENTS VIEWED FY 13</t>
  </si>
  <si>
    <t>Amer. H&amp;L/Hist. Abs.</t>
  </si>
  <si>
    <t>ILL: OCLC + DOCLINE STATS FY 13</t>
  </si>
  <si>
    <t>GALE USAGE BY SEARCHES/DOCUMENTS VIEWED FY 13</t>
  </si>
  <si>
    <t>Business Insights: Global</t>
  </si>
  <si>
    <t>Opp. Viewpoints</t>
  </si>
  <si>
    <t>SCIENCEDIRECT FY 13</t>
  </si>
  <si>
    <t>GeoRef</t>
  </si>
  <si>
    <t>PAIS</t>
  </si>
  <si>
    <t>Physical Educ Index</t>
  </si>
  <si>
    <t>Social Services Abs</t>
  </si>
  <si>
    <t>Sociological Abs</t>
  </si>
  <si>
    <t>Book Review Digest</t>
  </si>
  <si>
    <t>Health Ref. Center Acad.</t>
  </si>
  <si>
    <t>TX Ref Center</t>
  </si>
  <si>
    <t xml:space="preserve">          QUESTION COUNTS FY 13</t>
  </si>
  <si>
    <t>COMBINED ONLINE ACCESS II FY 13</t>
  </si>
  <si>
    <t>FY13</t>
  </si>
  <si>
    <t>Monday</t>
  </si>
  <si>
    <t>Tuesday</t>
  </si>
  <si>
    <t>Wednesday</t>
  </si>
  <si>
    <t>Thursday</t>
  </si>
  <si>
    <t>Friday</t>
  </si>
  <si>
    <t>Saturday</t>
  </si>
  <si>
    <t>Sunday</t>
  </si>
  <si>
    <t>Total Hours checked</t>
  </si>
  <si>
    <t>Total Hours Without Weekends</t>
  </si>
  <si>
    <t>Total Hours Used p/day</t>
  </si>
  <si>
    <t>Total Hours Possible</t>
  </si>
  <si>
    <t>Total time spent in use</t>
  </si>
  <si>
    <t>PPR</t>
  </si>
  <si>
    <t>Sept</t>
  </si>
  <si>
    <t>016</t>
  </si>
  <si>
    <t>036</t>
  </si>
  <si>
    <t>214</t>
  </si>
  <si>
    <t>215</t>
  </si>
  <si>
    <t>216</t>
  </si>
  <si>
    <t>Hours of Possible Operation for all 7 rooms</t>
  </si>
  <si>
    <t>Totals Hrs.</t>
  </si>
  <si>
    <t>% Use</t>
  </si>
  <si>
    <t>Group Study Room Usage by Day by Room FY 13</t>
  </si>
  <si>
    <t>Hrs per day</t>
  </si>
  <si>
    <t>days/month</t>
  </si>
  <si>
    <t>Percent of Day Group Study Rooms are in Use</t>
  </si>
  <si>
    <t xml:space="preserve">Comparison of total hours to use with previous year </t>
  </si>
  <si>
    <t xml:space="preserve">Comparison of total hours minus weekends to use with previous year </t>
  </si>
  <si>
    <t>GSR Usage</t>
  </si>
  <si>
    <t>DOOR COUNTS FY 13</t>
  </si>
  <si>
    <t>AVERAGE USAGE BY DAY FY 13</t>
  </si>
  <si>
    <t>TU</t>
  </si>
  <si>
    <t>W</t>
  </si>
  <si>
    <t>TH</t>
  </si>
  <si>
    <t>SA</t>
  </si>
  <si>
    <t>SU</t>
  </si>
  <si>
    <t>Credo Ref</t>
  </si>
  <si>
    <t>GPO</t>
  </si>
  <si>
    <t>OmniFile FT (Wilson)/Oalster</t>
  </si>
  <si>
    <t>217</t>
  </si>
  <si>
    <t>NU&amp;REBST</t>
  </si>
  <si>
    <t>POLS/PHIL</t>
  </si>
  <si>
    <t>BIO</t>
  </si>
  <si>
    <t>CHEM</t>
  </si>
  <si>
    <t>EDUC</t>
  </si>
  <si>
    <t>ENGL</t>
  </si>
  <si>
    <t>M&amp;M</t>
  </si>
  <si>
    <t>PSSW</t>
  </si>
  <si>
    <t>USTD</t>
  </si>
  <si>
    <t>ASU/Misc</t>
  </si>
  <si>
    <t>Classes by</t>
  </si>
  <si>
    <t>Department</t>
  </si>
  <si>
    <t># of Participants by Department</t>
  </si>
  <si>
    <t>SECSTU/CJ</t>
  </si>
  <si>
    <t>ARTSTOR</t>
  </si>
  <si>
    <t>HONR</t>
  </si>
  <si>
    <t>GALE*</t>
  </si>
  <si>
    <t>Misc.**</t>
  </si>
  <si>
    <t>**Misc.=</t>
  </si>
  <si>
    <t>*Gale=</t>
  </si>
  <si>
    <t>Minus duplicates from Usearch</t>
  </si>
  <si>
    <t>R2</t>
  </si>
  <si>
    <t>STATref</t>
  </si>
  <si>
    <t>PILOTS</t>
  </si>
  <si>
    <t>"Research" Databases only</t>
  </si>
  <si>
    <t>AIP</t>
  </si>
  <si>
    <t>Phys/GeoS</t>
  </si>
  <si>
    <t>HIST</t>
  </si>
  <si>
    <t>CMM</t>
  </si>
  <si>
    <t>Phys GeoS</t>
  </si>
  <si>
    <t>PROQUEST FY 13</t>
  </si>
  <si>
    <t>Scribners/GVRL</t>
  </si>
  <si>
    <t>Twayne/GVRL</t>
  </si>
  <si>
    <t>ART</t>
  </si>
  <si>
    <t>Ed. Res. Comp./Source</t>
  </si>
  <si>
    <t>SCITATION</t>
  </si>
  <si>
    <t>Biol.  Reprod./Europa/MathSciNet</t>
  </si>
  <si>
    <t>August</t>
  </si>
  <si>
    <t>Hum. Int. Comp./Hum. FT</t>
  </si>
  <si>
    <t>ILL SUMMARY FY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</si>
</sst>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&quot;$&quot;#,##0.00"/>
    <numFmt numFmtId="166" formatCode="0.000%"/>
    <numFmt numFmtId="167" formatCode="0.0%"/>
    <numFmt numFmtId="168" formatCode="#,##0.000"/>
  </numFmts>
  <fonts count="7" x14ac:knownFonts="1">
    <font>
      <sz val="12"/>
      <name val="Arial"/>
    </font>
    <font>
      <sz val="8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FF0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rgb="FFABF030"/>
        <bgColor indexed="64"/>
      </patternFill>
    </fill>
    <fill>
      <patternFill patternType="solid">
        <fgColor rgb="FFB8E08C"/>
        <bgColor indexed="64"/>
      </patternFill>
    </fill>
    <fill>
      <patternFill patternType="solid">
        <fgColor rgb="FFFFC000"/>
        <bgColor rgb="FFFF9933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 applyAlignment="1"/>
    <xf numFmtId="0" fontId="2" fillId="0" borderId="0" xfId="0" applyFont="1" applyAlignment="1"/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2" borderId="0" xfId="0" applyFont="1" applyFill="1" applyAlignment="1"/>
    <xf numFmtId="164" fontId="2" fillId="4" borderId="0" xfId="0" applyNumberFormat="1" applyFont="1" applyFill="1"/>
    <xf numFmtId="10" fontId="2" fillId="0" borderId="0" xfId="0" applyNumberFormat="1" applyFont="1" applyAlignment="1"/>
    <xf numFmtId="10" fontId="2" fillId="0" borderId="0" xfId="0" applyNumberFormat="1" applyFont="1"/>
    <xf numFmtId="10" fontId="2" fillId="2" borderId="0" xfId="0" applyNumberFormat="1" applyFont="1" applyFill="1"/>
    <xf numFmtId="0" fontId="2" fillId="2" borderId="0" xfId="0" applyFont="1" applyFill="1" applyBorder="1" applyAlignment="1"/>
    <xf numFmtId="10" fontId="2" fillId="6" borderId="0" xfId="0" applyNumberFormat="1" applyFont="1" applyFill="1"/>
    <xf numFmtId="0" fontId="2" fillId="0" borderId="0" xfId="0" applyFont="1" applyFill="1" applyAlignment="1"/>
    <xf numFmtId="164" fontId="2" fillId="4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165" fontId="3" fillId="0" borderId="0" xfId="0" applyNumberFormat="1" applyFont="1" applyAlignment="1"/>
    <xf numFmtId="4" fontId="3" fillId="0" borderId="0" xfId="0" applyNumberFormat="1" applyFont="1" applyAlignment="1"/>
    <xf numFmtId="165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165" fontId="3" fillId="0" borderId="0" xfId="0" applyNumberFormat="1" applyFont="1"/>
    <xf numFmtId="165" fontId="3" fillId="2" borderId="0" xfId="0" applyNumberFormat="1" applyFont="1" applyFill="1"/>
    <xf numFmtId="165" fontId="3" fillId="3" borderId="0" xfId="0" applyNumberFormat="1" applyFont="1" applyFill="1"/>
    <xf numFmtId="165" fontId="3" fillId="4" borderId="0" xfId="0" applyNumberFormat="1" applyFont="1" applyFill="1"/>
    <xf numFmtId="165" fontId="3" fillId="5" borderId="0" xfId="0" applyNumberFormat="1" applyFont="1" applyFill="1"/>
    <xf numFmtId="165" fontId="3" fillId="0" borderId="0" xfId="0" quotePrefix="1" applyNumberFormat="1" applyFont="1" applyAlignment="1"/>
    <xf numFmtId="165" fontId="3" fillId="2" borderId="0" xfId="0" applyNumberFormat="1" applyFont="1" applyFill="1" applyAlignment="1"/>
    <xf numFmtId="165" fontId="3" fillId="0" borderId="0" xfId="0" applyNumberFormat="1" applyFont="1" applyFill="1" applyAlignment="1"/>
    <xf numFmtId="165" fontId="3" fillId="0" borderId="0" xfId="0" applyNumberFormat="1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/>
    <xf numFmtId="0" fontId="3" fillId="2" borderId="5" xfId="0" applyFont="1" applyFill="1" applyBorder="1" applyAlignment="1"/>
    <xf numFmtId="164" fontId="3" fillId="4" borderId="5" xfId="0" applyNumberFormat="1" applyFont="1" applyFill="1" applyBorder="1"/>
    <xf numFmtId="10" fontId="3" fillId="6" borderId="5" xfId="0" applyNumberFormat="1" applyFont="1" applyFill="1" applyBorder="1" applyAlignment="1"/>
    <xf numFmtId="0" fontId="3" fillId="2" borderId="0" xfId="0" applyFont="1" applyFill="1" applyAlignment="1"/>
    <xf numFmtId="164" fontId="3" fillId="4" borderId="0" xfId="0" applyNumberFormat="1" applyFont="1" applyFill="1"/>
    <xf numFmtId="0" fontId="3" fillId="5" borderId="0" xfId="0" applyFont="1" applyFill="1" applyAlignment="1"/>
    <xf numFmtId="10" fontId="3" fillId="6" borderId="0" xfId="0" applyNumberFormat="1" applyFont="1" applyFill="1" applyAlignment="1"/>
    <xf numFmtId="10" fontId="3" fillId="0" borderId="0" xfId="0" applyNumberFormat="1" applyFont="1"/>
    <xf numFmtId="10" fontId="3" fillId="2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Fill="1"/>
    <xf numFmtId="0" fontId="3" fillId="0" borderId="5" xfId="0" applyFont="1" applyBorder="1" applyAlignment="1">
      <alignment horizontal="center"/>
    </xf>
    <xf numFmtId="10" fontId="3" fillId="6" borderId="0" xfId="0" applyNumberFormat="1" applyFont="1" applyFill="1"/>
    <xf numFmtId="0" fontId="3" fillId="2" borderId="0" xfId="0" applyFont="1" applyFill="1" applyBorder="1" applyAlignment="1"/>
    <xf numFmtId="164" fontId="3" fillId="4" borderId="0" xfId="0" applyNumberFormat="1" applyFont="1" applyFill="1" applyBorder="1"/>
    <xf numFmtId="10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165" fontId="3" fillId="0" borderId="1" xfId="0" applyNumberFormat="1" applyFont="1" applyBorder="1" applyAlignment="1"/>
    <xf numFmtId="165" fontId="3" fillId="0" borderId="0" xfId="0" applyNumberFormat="1" applyFont="1" applyBorder="1" applyAlignment="1"/>
    <xf numFmtId="0" fontId="3" fillId="0" borderId="0" xfId="0" applyNumberFormat="1" applyFont="1" applyAlignment="1"/>
    <xf numFmtId="164" fontId="3" fillId="0" borderId="0" xfId="0" applyNumberFormat="1" applyFont="1" applyAlignment="1"/>
    <xf numFmtId="167" fontId="3" fillId="0" borderId="0" xfId="0" applyNumberFormat="1" applyFont="1" applyAlignment="1"/>
    <xf numFmtId="166" fontId="3" fillId="4" borderId="0" xfId="0" applyNumberFormat="1" applyFont="1" applyFill="1"/>
    <xf numFmtId="167" fontId="3" fillId="5" borderId="0" xfId="0" applyNumberFormat="1" applyFont="1" applyFill="1" applyAlignment="1"/>
    <xf numFmtId="0" fontId="3" fillId="0" borderId="0" xfId="0" applyFont="1" applyFill="1" applyAlignment="1"/>
    <xf numFmtId="0" fontId="3" fillId="0" borderId="3" xfId="0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4" borderId="0" xfId="0" applyNumberFormat="1" applyFont="1" applyFill="1" applyAlignment="1"/>
    <xf numFmtId="10" fontId="3" fillId="6" borderId="4" xfId="0" applyNumberFormat="1" applyFont="1" applyFill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10" fontId="3" fillId="8" borderId="0" xfId="0" applyNumberFormat="1" applyFont="1" applyFill="1"/>
    <xf numFmtId="10" fontId="3" fillId="0" borderId="0" xfId="0" applyNumberFormat="1" applyFont="1" applyFill="1" applyAlignment="1"/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0" fontId="3" fillId="6" borderId="0" xfId="0" applyNumberFormat="1" applyFont="1" applyFill="1" applyBorder="1" applyAlignment="1"/>
    <xf numFmtId="10" fontId="3" fillId="0" borderId="0" xfId="0" applyNumberFormat="1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0" fontId="3" fillId="0" borderId="2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167" fontId="3" fillId="0" borderId="0" xfId="0" applyNumberFormat="1" applyFont="1" applyBorder="1" applyAlignment="1"/>
    <xf numFmtId="166" fontId="3" fillId="0" borderId="0" xfId="0" applyNumberFormat="1" applyFont="1" applyFill="1" applyAlignment="1"/>
    <xf numFmtId="0" fontId="3" fillId="0" borderId="2" xfId="0" applyFont="1" applyBorder="1" applyAlignment="1"/>
    <xf numFmtId="10" fontId="3" fillId="2" borderId="0" xfId="0" applyNumberFormat="1" applyFont="1" applyFill="1" applyAlignment="1"/>
    <xf numFmtId="10" fontId="3" fillId="4" borderId="0" xfId="0" applyNumberFormat="1" applyFont="1" applyFill="1" applyBorder="1"/>
    <xf numFmtId="167" fontId="3" fillId="5" borderId="0" xfId="0" applyNumberFormat="1" applyFont="1" applyFill="1" applyBorder="1" applyAlignment="1"/>
    <xf numFmtId="10" fontId="3" fillId="4" borderId="0" xfId="0" applyNumberFormat="1" applyFont="1" applyFill="1"/>
    <xf numFmtId="167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17" fontId="3" fillId="0" borderId="0" xfId="0" applyNumberFormat="1" applyFont="1" applyAlignment="1">
      <alignment horizontal="right"/>
    </xf>
    <xf numFmtId="0" fontId="3" fillId="0" borderId="1" xfId="0" applyFont="1" applyBorder="1" applyAlignment="1"/>
    <xf numFmtId="10" fontId="3" fillId="7" borderId="0" xfId="0" applyNumberFormat="1" applyFont="1" applyFill="1" applyAlignment="1"/>
    <xf numFmtId="3" fontId="3" fillId="0" borderId="1" xfId="0" applyNumberFormat="1" applyFont="1" applyBorder="1" applyAlignment="1"/>
    <xf numFmtId="3" fontId="3" fillId="2" borderId="0" xfId="0" applyNumberFormat="1" applyFont="1" applyFill="1" applyAlignment="1"/>
    <xf numFmtId="3" fontId="3" fillId="0" borderId="0" xfId="0" applyNumberFormat="1" applyFont="1" applyBorder="1" applyAlignment="1"/>
    <xf numFmtId="3" fontId="3" fillId="0" borderId="0" xfId="0" applyNumberFormat="1" applyFont="1" applyAlignment="1"/>
    <xf numFmtId="3" fontId="3" fillId="2" borderId="0" xfId="0" applyNumberFormat="1" applyFont="1" applyFill="1" applyBorder="1" applyAlignment="1"/>
    <xf numFmtId="4" fontId="3" fillId="4" borderId="0" xfId="0" applyNumberFormat="1" applyFont="1" applyFill="1"/>
    <xf numFmtId="4" fontId="3" fillId="0" borderId="0" xfId="0" applyNumberFormat="1" applyFont="1" applyAlignment="1">
      <alignment horizontal="center"/>
    </xf>
    <xf numFmtId="4" fontId="3" fillId="4" borderId="0" xfId="0" applyNumberFormat="1" applyFont="1" applyFill="1" applyBorder="1"/>
    <xf numFmtId="3" fontId="3" fillId="0" borderId="0" xfId="0" applyNumberFormat="1" applyFont="1"/>
    <xf numFmtId="3" fontId="3" fillId="0" borderId="5" xfId="0" applyNumberFormat="1" applyFont="1" applyBorder="1" applyAlignment="1"/>
    <xf numFmtId="3" fontId="3" fillId="2" borderId="5" xfId="0" applyNumberFormat="1" applyFont="1" applyFill="1" applyBorder="1" applyAlignment="1"/>
    <xf numFmtId="3" fontId="3" fillId="8" borderId="0" xfId="0" applyNumberFormat="1" applyFont="1" applyFill="1" applyAlignment="1"/>
    <xf numFmtId="4" fontId="3" fillId="4" borderId="5" xfId="0" applyNumberFormat="1" applyFont="1" applyFill="1" applyBorder="1"/>
    <xf numFmtId="3" fontId="3" fillId="8" borderId="0" xfId="0" applyNumberFormat="1" applyFont="1" applyFill="1"/>
    <xf numFmtId="3" fontId="2" fillId="0" borderId="0" xfId="0" applyNumberFormat="1" applyFont="1" applyBorder="1" applyAlignment="1"/>
    <xf numFmtId="3" fontId="2" fillId="2" borderId="0" xfId="0" applyNumberFormat="1" applyFont="1" applyFill="1" applyBorder="1" applyAlignment="1"/>
    <xf numFmtId="3" fontId="2" fillId="0" borderId="0" xfId="0" applyNumberFormat="1" applyFont="1" applyAlignment="1"/>
    <xf numFmtId="3" fontId="2" fillId="2" borderId="0" xfId="0" applyNumberFormat="1" applyFont="1" applyFill="1" applyAlignment="1"/>
    <xf numFmtId="3" fontId="3" fillId="0" borderId="1" xfId="0" applyNumberFormat="1" applyFont="1" applyFill="1" applyBorder="1" applyAlignment="1"/>
    <xf numFmtId="3" fontId="3" fillId="2" borderId="1" xfId="0" applyNumberFormat="1" applyFont="1" applyFill="1" applyBorder="1" applyAlignment="1"/>
    <xf numFmtId="4" fontId="3" fillId="4" borderId="1" xfId="0" applyNumberFormat="1" applyFont="1" applyFill="1" applyBorder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Alignment="1"/>
    <xf numFmtId="4" fontId="3" fillId="0" borderId="0" xfId="0" applyNumberFormat="1" applyFont="1" applyFill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5" borderId="1" xfId="0" applyNumberFormat="1" applyFont="1" applyFill="1" applyBorder="1" applyAlignment="1"/>
    <xf numFmtId="3" fontId="3" fillId="5" borderId="0" xfId="0" applyNumberFormat="1" applyFont="1" applyFill="1" applyAlignment="1"/>
    <xf numFmtId="3" fontId="3" fillId="5" borderId="0" xfId="0" applyNumberFormat="1" applyFont="1" applyFill="1" applyBorder="1" applyAlignment="1"/>
    <xf numFmtId="3" fontId="3" fillId="5" borderId="5" xfId="0" applyNumberFormat="1" applyFont="1" applyFill="1" applyBorder="1" applyAlignment="1"/>
    <xf numFmtId="3" fontId="3" fillId="5" borderId="0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/>
    <xf numFmtId="3" fontId="2" fillId="5" borderId="0" xfId="0" applyNumberFormat="1" applyFont="1" applyFill="1" applyAlignment="1"/>
    <xf numFmtId="10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10" fontId="3" fillId="5" borderId="0" xfId="0" applyNumberFormat="1" applyFont="1" applyFill="1" applyAlignment="1"/>
    <xf numFmtId="0" fontId="3" fillId="0" borderId="0" xfId="0" applyFont="1" applyFill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>
      <alignment horizontal="center"/>
    </xf>
    <xf numFmtId="10" fontId="3" fillId="9" borderId="14" xfId="0" applyNumberFormat="1" applyFont="1" applyFill="1" applyBorder="1"/>
    <xf numFmtId="0" fontId="3" fillId="10" borderId="26" xfId="0" applyFont="1" applyFill="1" applyBorder="1"/>
    <xf numFmtId="0" fontId="3" fillId="10" borderId="32" xfId="0" applyFont="1" applyFill="1" applyBorder="1"/>
    <xf numFmtId="0" fontId="3" fillId="10" borderId="29" xfId="0" applyFont="1" applyFill="1" applyBorder="1"/>
    <xf numFmtId="0" fontId="3" fillId="10" borderId="33" xfId="0" applyFont="1" applyFill="1" applyBorder="1"/>
    <xf numFmtId="0" fontId="3" fillId="10" borderId="15" xfId="0" applyFont="1" applyFill="1" applyBorder="1"/>
    <xf numFmtId="0" fontId="3" fillId="0" borderId="0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1" xfId="0" quotePrefix="1" applyFont="1" applyFill="1" applyBorder="1"/>
    <xf numFmtId="0" fontId="4" fillId="0" borderId="7" xfId="0" applyFont="1" applyFill="1" applyBorder="1"/>
    <xf numFmtId="0" fontId="4" fillId="11" borderId="22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4" fillId="12" borderId="23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2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13" borderId="23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0" fontId="4" fillId="14" borderId="31" xfId="0" applyNumberFormat="1" applyFont="1" applyFill="1" applyBorder="1" applyAlignment="1">
      <alignment horizontal="center"/>
    </xf>
    <xf numFmtId="10" fontId="4" fillId="14" borderId="7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/>
    <xf numFmtId="0" fontId="4" fillId="0" borderId="18" xfId="0" quotePrefix="1" applyFont="1" applyFill="1" applyBorder="1"/>
    <xf numFmtId="4" fontId="3" fillId="0" borderId="0" xfId="0" applyNumberFormat="1" applyFont="1" applyFill="1" applyBorder="1"/>
    <xf numFmtId="10" fontId="3" fillId="0" borderId="6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168" fontId="3" fillId="4" borderId="0" xfId="0" applyNumberFormat="1" applyFont="1" applyFill="1"/>
    <xf numFmtId="168" fontId="3" fillId="0" borderId="0" xfId="0" applyNumberFormat="1" applyFont="1" applyAlignment="1">
      <alignment horizontal="center"/>
    </xf>
    <xf numFmtId="168" fontId="3" fillId="4" borderId="1" xfId="0" applyNumberFormat="1" applyFont="1" applyFill="1" applyBorder="1"/>
    <xf numFmtId="17" fontId="3" fillId="0" borderId="0" xfId="0" applyNumberFormat="1" applyFont="1" applyAlignment="1"/>
    <xf numFmtId="0" fontId="4" fillId="0" borderId="2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33"/>
      <color rgb="FFFF9966"/>
      <color rgb="FFB8E08C"/>
      <color rgb="FFABF030"/>
      <color rgb="FFBD92DE"/>
      <color rgb="FF00FF00"/>
      <color rgb="FFCC99FF"/>
      <color rgb="FFCC66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R44"/>
  <sheetViews>
    <sheetView tabSelected="1" showOutlineSymbols="0" zoomScale="80" workbookViewId="0">
      <pane xSplit="2" ySplit="3" topLeftCell="N4" activePane="bottomRight" state="frozen"/>
      <selection pane="topRight"/>
      <selection pane="bottomLeft"/>
      <selection pane="bottomRight" activeCell="N4" sqref="N4"/>
    </sheetView>
  </sheetViews>
  <sheetFormatPr defaultColWidth="9.6328125" defaultRowHeight="13.8" x14ac:dyDescent="0.25"/>
  <cols>
    <col min="1" max="1" width="17.6328125" style="19" customWidth="1"/>
    <col min="2" max="2" width="13.6328125" style="19" customWidth="1"/>
    <col min="3" max="5" width="11.6328125" style="19" customWidth="1"/>
    <col min="6" max="7" width="10.6328125" style="19" customWidth="1"/>
    <col min="8" max="14" width="10.81640625" style="19" customWidth="1"/>
    <col min="15" max="15" width="13.6328125" style="19" customWidth="1"/>
    <col min="16" max="16" width="12.6328125" style="19" customWidth="1"/>
    <col min="17" max="17" width="10.6328125" style="19" customWidth="1"/>
    <col min="18" max="18" width="11.6328125" style="19" customWidth="1"/>
    <col min="19" max="16384" width="9.6328125" style="19"/>
  </cols>
  <sheetData>
    <row r="1" spans="1:18" x14ac:dyDescent="0.25">
      <c r="H1" s="19" t="s">
        <v>0</v>
      </c>
      <c r="P1" s="19" t="s">
        <v>0</v>
      </c>
    </row>
    <row r="2" spans="1:18" x14ac:dyDescent="0.25">
      <c r="H2" s="19" t="s">
        <v>364</v>
      </c>
      <c r="P2" s="20" t="s">
        <v>365</v>
      </c>
    </row>
    <row r="3" spans="1:18" x14ac:dyDescent="0.25">
      <c r="A3" s="21" t="s">
        <v>1</v>
      </c>
      <c r="B3" s="21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13</v>
      </c>
      <c r="N3" s="22" t="s">
        <v>14</v>
      </c>
      <c r="O3" s="21" t="s">
        <v>15</v>
      </c>
      <c r="P3" s="21" t="s">
        <v>16</v>
      </c>
      <c r="Q3" s="21" t="s">
        <v>17</v>
      </c>
      <c r="R3" s="21" t="s">
        <v>18</v>
      </c>
    </row>
    <row r="4" spans="1:18" x14ac:dyDescent="0.25">
      <c r="A4" s="19" t="s">
        <v>366</v>
      </c>
      <c r="B4" s="23">
        <v>366262</v>
      </c>
      <c r="C4" s="23">
        <v>18215.939999999999</v>
      </c>
      <c r="D4" s="23">
        <v>30639.66</v>
      </c>
      <c r="E4" s="23">
        <v>31669.25</v>
      </c>
      <c r="F4" s="23">
        <v>29933.599999999999</v>
      </c>
      <c r="G4" s="23">
        <v>30344.38</v>
      </c>
      <c r="H4" s="19">
        <v>31121.7</v>
      </c>
      <c r="I4" s="19">
        <v>29787.360000000001</v>
      </c>
      <c r="J4" s="19">
        <v>29931.66</v>
      </c>
      <c r="K4" s="19">
        <v>30777.48</v>
      </c>
      <c r="L4" s="19">
        <v>30565.63</v>
      </c>
      <c r="M4" s="19">
        <v>29926.76</v>
      </c>
      <c r="N4" s="19">
        <v>42358.94</v>
      </c>
      <c r="O4" s="24">
        <f t="shared" ref="O4:O21" si="0">SUM(C4:N4)</f>
        <v>365272.36000000004</v>
      </c>
      <c r="P4" s="25">
        <f t="shared" ref="P4:P16" si="1">SUM(B4-O4)</f>
        <v>989.63999999995576</v>
      </c>
      <c r="Q4" s="26">
        <f t="shared" ref="Q4:Q9" si="2">AVERAGE(C4:N4)</f>
        <v>30439.363333333338</v>
      </c>
      <c r="R4" s="27">
        <f t="shared" ref="R4:R17" si="3">MAX(C4:N4)</f>
        <v>42358.94</v>
      </c>
    </row>
    <row r="5" spans="1:18" x14ac:dyDescent="0.25">
      <c r="A5" s="19" t="s">
        <v>294</v>
      </c>
      <c r="B5" s="23">
        <v>30000</v>
      </c>
      <c r="C5" s="23">
        <v>8285.7199999999993</v>
      </c>
      <c r="D5" s="23">
        <v>2962.17</v>
      </c>
      <c r="E5" s="23">
        <v>3871.55</v>
      </c>
      <c r="F5" s="23">
        <v>41.66</v>
      </c>
      <c r="G5" s="23">
        <v>403.22</v>
      </c>
      <c r="H5" s="19">
        <v>151.16999999999999</v>
      </c>
      <c r="I5" s="19">
        <v>-0.45</v>
      </c>
      <c r="J5" s="19">
        <v>0</v>
      </c>
      <c r="K5" s="19">
        <v>0</v>
      </c>
      <c r="L5" s="19">
        <v>0</v>
      </c>
      <c r="M5" s="19">
        <v>0</v>
      </c>
      <c r="N5" s="19">
        <v>-0.45</v>
      </c>
      <c r="O5" s="24">
        <f t="shared" si="0"/>
        <v>15714.589999999997</v>
      </c>
      <c r="P5" s="25">
        <f t="shared" si="1"/>
        <v>14285.410000000003</v>
      </c>
      <c r="Q5" s="26">
        <f t="shared" si="2"/>
        <v>1309.5491666666665</v>
      </c>
      <c r="R5" s="27">
        <f t="shared" si="3"/>
        <v>8285.7199999999993</v>
      </c>
    </row>
    <row r="6" spans="1:18" x14ac:dyDescent="0.25">
      <c r="A6" s="19" t="s">
        <v>367</v>
      </c>
      <c r="B6" s="23">
        <v>423823</v>
      </c>
      <c r="C6" s="23">
        <v>35260.239999999998</v>
      </c>
      <c r="D6" s="23">
        <v>35280.239999999998</v>
      </c>
      <c r="E6" s="23">
        <v>35280.239999999998</v>
      </c>
      <c r="F6" s="23">
        <v>35300.25</v>
      </c>
      <c r="G6" s="23">
        <v>35300.239999999998</v>
      </c>
      <c r="H6" s="19">
        <v>35300.239999999998</v>
      </c>
      <c r="I6" s="19">
        <v>35300.239999999998</v>
      </c>
      <c r="J6" s="19">
        <v>35300.239999999998</v>
      </c>
      <c r="K6" s="19">
        <v>35300.239999999998</v>
      </c>
      <c r="L6" s="19">
        <v>35300.239999999998</v>
      </c>
      <c r="M6" s="19">
        <v>35301.040000000001</v>
      </c>
      <c r="N6" s="19">
        <v>35301.040000000001</v>
      </c>
      <c r="O6" s="24">
        <f>SUM(C6:N6)</f>
        <v>423524.48999999993</v>
      </c>
      <c r="P6" s="25">
        <f t="shared" si="1"/>
        <v>298.51000000006752</v>
      </c>
      <c r="Q6" s="26">
        <f t="shared" si="2"/>
        <v>35293.707499999997</v>
      </c>
      <c r="R6" s="27">
        <f>MAX(C6:N6)</f>
        <v>35301.040000000001</v>
      </c>
    </row>
    <row r="7" spans="1:18" x14ac:dyDescent="0.25">
      <c r="A7" s="19" t="s">
        <v>368</v>
      </c>
      <c r="B7" s="23">
        <v>108665</v>
      </c>
      <c r="C7" s="23">
        <v>4267.47</v>
      </c>
      <c r="D7" s="23">
        <v>9314.36</v>
      </c>
      <c r="E7" s="23">
        <v>8992.0300000000007</v>
      </c>
      <c r="F7" s="23">
        <v>7334.22</v>
      </c>
      <c r="G7" s="23">
        <v>3643.85</v>
      </c>
      <c r="H7" s="19">
        <v>8715.1299999999992</v>
      </c>
      <c r="I7" s="19">
        <v>6797.7</v>
      </c>
      <c r="J7" s="19">
        <v>7868.49</v>
      </c>
      <c r="K7" s="19">
        <v>7899.47</v>
      </c>
      <c r="L7" s="19">
        <v>8409.93</v>
      </c>
      <c r="M7" s="19">
        <v>8409.93</v>
      </c>
      <c r="N7" s="19">
        <v>11402.2</v>
      </c>
      <c r="O7" s="24">
        <f>SUM(C7:N7)</f>
        <v>93054.779999999984</v>
      </c>
      <c r="P7" s="25">
        <f>SUM(B7-O7)</f>
        <v>15610.220000000016</v>
      </c>
      <c r="Q7" s="26">
        <f t="shared" si="2"/>
        <v>7754.5649999999987</v>
      </c>
      <c r="R7" s="27">
        <f>MAX(C7:N7)</f>
        <v>11402.2</v>
      </c>
    </row>
    <row r="8" spans="1:18" x14ac:dyDescent="0.25">
      <c r="A8" s="19" t="s">
        <v>369</v>
      </c>
      <c r="B8" s="23">
        <v>31115.86</v>
      </c>
      <c r="C8" s="23">
        <v>5762</v>
      </c>
      <c r="D8" s="23">
        <v>983.55</v>
      </c>
      <c r="E8" s="23">
        <v>1546.47</v>
      </c>
      <c r="F8" s="23">
        <v>398.53</v>
      </c>
      <c r="G8" s="23">
        <v>1646.64</v>
      </c>
      <c r="H8" s="19">
        <v>3165.91</v>
      </c>
      <c r="I8" s="19">
        <v>9119.76</v>
      </c>
      <c r="J8" s="19">
        <v>999.08</v>
      </c>
      <c r="K8" s="19">
        <v>1403.1</v>
      </c>
      <c r="L8" s="19">
        <v>1450.41</v>
      </c>
      <c r="M8" s="19">
        <v>208.63</v>
      </c>
      <c r="N8" s="19">
        <v>1530.62</v>
      </c>
      <c r="O8" s="24">
        <f>SUM(C8:N8)</f>
        <v>28214.7</v>
      </c>
      <c r="P8" s="25">
        <f>SUM(B8-O8)</f>
        <v>2901.16</v>
      </c>
      <c r="Q8" s="26">
        <f t="shared" si="2"/>
        <v>2351.2249999999999</v>
      </c>
      <c r="R8" s="27">
        <f>MAX(C8:N8)</f>
        <v>9119.76</v>
      </c>
    </row>
    <row r="9" spans="1:18" x14ac:dyDescent="0.25">
      <c r="A9" s="19" t="s">
        <v>370</v>
      </c>
      <c r="B9" s="23">
        <v>121648</v>
      </c>
      <c r="C9" s="23">
        <v>6965.86</v>
      </c>
      <c r="D9" s="23">
        <v>9864.17</v>
      </c>
      <c r="E9" s="23">
        <v>10522.54</v>
      </c>
      <c r="F9" s="23">
        <v>9988.4500000000007</v>
      </c>
      <c r="G9" s="23">
        <v>10155.709999999999</v>
      </c>
      <c r="H9" s="19">
        <v>10469.879999999999</v>
      </c>
      <c r="I9" s="19">
        <v>9683.76</v>
      </c>
      <c r="J9" s="19">
        <v>9745.7099999999991</v>
      </c>
      <c r="K9" s="19">
        <v>10332.629999999999</v>
      </c>
      <c r="L9" s="19">
        <v>10178.34</v>
      </c>
      <c r="M9" s="19">
        <v>10179.17</v>
      </c>
      <c r="N9" s="19">
        <v>13742.95</v>
      </c>
      <c r="O9" s="24">
        <f>SUM(C9:N9)</f>
        <v>121829.16999999998</v>
      </c>
      <c r="P9" s="25">
        <f>SUM(B9-O9)</f>
        <v>-181.1699999999837</v>
      </c>
      <c r="Q9" s="26">
        <f t="shared" si="2"/>
        <v>10152.430833333332</v>
      </c>
      <c r="R9" s="27">
        <f>MAX(C9:N9)</f>
        <v>13742.95</v>
      </c>
    </row>
    <row r="10" spans="1:18" x14ac:dyDescent="0.25">
      <c r="A10" s="19" t="s">
        <v>371</v>
      </c>
      <c r="B10" s="23">
        <v>54000</v>
      </c>
      <c r="C10" s="23">
        <v>601.62</v>
      </c>
      <c r="D10" s="23">
        <v>2844.95</v>
      </c>
      <c r="E10" s="23">
        <v>3964.04</v>
      </c>
      <c r="F10" s="23">
        <v>3348.33</v>
      </c>
      <c r="G10" s="23">
        <v>1063.23</v>
      </c>
      <c r="H10" s="19">
        <v>3335.1</v>
      </c>
      <c r="I10" s="19">
        <v>3068.01</v>
      </c>
      <c r="J10" s="19">
        <v>3460.35</v>
      </c>
      <c r="K10" s="19">
        <v>2691.9</v>
      </c>
      <c r="L10" s="19">
        <v>689.06</v>
      </c>
      <c r="M10" s="19">
        <v>350</v>
      </c>
      <c r="N10" s="19">
        <v>0</v>
      </c>
      <c r="O10" s="24">
        <f t="shared" si="0"/>
        <v>25416.59</v>
      </c>
      <c r="P10" s="25">
        <f t="shared" si="1"/>
        <v>28583.41</v>
      </c>
      <c r="Q10" s="26">
        <f t="shared" ref="Q10:Q16" si="4">AVERAGE(C10:N10)</f>
        <v>2118.0491666666667</v>
      </c>
      <c r="R10" s="27">
        <f t="shared" si="3"/>
        <v>3964.04</v>
      </c>
    </row>
    <row r="11" spans="1:18" x14ac:dyDescent="0.25">
      <c r="A11" s="19" t="s">
        <v>372</v>
      </c>
      <c r="B11" s="23">
        <v>60000</v>
      </c>
      <c r="C11" s="23">
        <v>40142.06</v>
      </c>
      <c r="D11" s="23">
        <v>8116.77</v>
      </c>
      <c r="E11" s="23">
        <v>625</v>
      </c>
      <c r="F11" s="23">
        <v>19.79</v>
      </c>
      <c r="G11" s="23">
        <v>455.75</v>
      </c>
      <c r="H11" s="19">
        <v>0</v>
      </c>
      <c r="I11" s="19">
        <v>197.89</v>
      </c>
      <c r="J11" s="19">
        <v>0</v>
      </c>
      <c r="K11" s="19">
        <v>0</v>
      </c>
      <c r="L11" s="19">
        <v>683.71</v>
      </c>
      <c r="M11" s="19">
        <v>2750</v>
      </c>
      <c r="N11" s="19">
        <v>2900</v>
      </c>
      <c r="O11" s="24">
        <f>SUM(C11:N11)</f>
        <v>55890.97</v>
      </c>
      <c r="P11" s="25">
        <f>SUM(B11-O11)</f>
        <v>4109.0299999999988</v>
      </c>
      <c r="Q11" s="26">
        <f t="shared" si="4"/>
        <v>4657.5808333333334</v>
      </c>
      <c r="R11" s="27">
        <f>MAX(C11:N11)</f>
        <v>40142.06</v>
      </c>
    </row>
    <row r="12" spans="1:18" x14ac:dyDescent="0.25">
      <c r="A12" s="19" t="s">
        <v>373</v>
      </c>
      <c r="B12" s="23">
        <v>833279</v>
      </c>
      <c r="C12" s="23">
        <v>142425</v>
      </c>
      <c r="D12" s="23">
        <v>26382.68</v>
      </c>
      <c r="E12" s="23">
        <v>150153.91</v>
      </c>
      <c r="F12" s="23">
        <v>56901.73</v>
      </c>
      <c r="G12" s="23">
        <v>94184.71</v>
      </c>
      <c r="H12" s="19">
        <v>26174.1</v>
      </c>
      <c r="I12" s="19">
        <v>27324.79</v>
      </c>
      <c r="J12" s="19">
        <v>24158.77</v>
      </c>
      <c r="K12" s="19">
        <v>89285.59</v>
      </c>
      <c r="L12" s="19">
        <v>48401.48</v>
      </c>
      <c r="M12" s="19">
        <v>47348.77</v>
      </c>
      <c r="N12" s="19">
        <v>18090.48</v>
      </c>
      <c r="O12" s="24">
        <f>SUM(C12:N12)</f>
        <v>750832.00999999989</v>
      </c>
      <c r="P12" s="25">
        <f>SUM(B12-O12)</f>
        <v>82446.990000000107</v>
      </c>
      <c r="Q12" s="26">
        <f t="shared" si="4"/>
        <v>62569.33416666666</v>
      </c>
      <c r="R12" s="27">
        <f>MAX(C12:N12)</f>
        <v>150153.91</v>
      </c>
    </row>
    <row r="13" spans="1:18" x14ac:dyDescent="0.25">
      <c r="A13" s="19" t="s">
        <v>374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24">
        <f>SUM(C13:N13)</f>
        <v>0</v>
      </c>
      <c r="P13" s="25">
        <f>SUM(B13-O13)</f>
        <v>0</v>
      </c>
      <c r="Q13" s="26">
        <f t="shared" si="4"/>
        <v>0</v>
      </c>
      <c r="R13" s="27">
        <f>MAX(C13:N13)</f>
        <v>0</v>
      </c>
    </row>
    <row r="14" spans="1:18" x14ac:dyDescent="0.25">
      <c r="A14" s="19" t="s">
        <v>375</v>
      </c>
      <c r="B14" s="23">
        <v>42000</v>
      </c>
      <c r="C14" s="23">
        <v>39093.18</v>
      </c>
      <c r="D14" s="23">
        <v>1080</v>
      </c>
      <c r="E14" s="23">
        <v>150</v>
      </c>
      <c r="F14" s="23">
        <v>0</v>
      </c>
      <c r="G14" s="23">
        <v>0</v>
      </c>
      <c r="H14" s="19">
        <v>0</v>
      </c>
      <c r="I14" s="19">
        <v>1558.8</v>
      </c>
      <c r="J14" s="19">
        <v>0</v>
      </c>
      <c r="K14" s="19">
        <v>-133.37</v>
      </c>
      <c r="L14" s="19">
        <v>-236.47</v>
      </c>
      <c r="M14" s="19">
        <v>487.86</v>
      </c>
      <c r="N14" s="19">
        <v>0</v>
      </c>
      <c r="O14" s="24">
        <f>SUM(C14:N14)</f>
        <v>42000</v>
      </c>
      <c r="P14" s="25">
        <f>SUM(B14-O14)</f>
        <v>0</v>
      </c>
      <c r="Q14" s="26">
        <f t="shared" si="4"/>
        <v>3500</v>
      </c>
      <c r="R14" s="27">
        <f>MAX(C14:N14)</f>
        <v>39093.18</v>
      </c>
    </row>
    <row r="15" spans="1:18" x14ac:dyDescent="0.25">
      <c r="A15" s="19" t="s">
        <v>376</v>
      </c>
      <c r="B15" s="23">
        <v>127909.87</v>
      </c>
      <c r="C15" s="23">
        <v>57166.38</v>
      </c>
      <c r="D15" s="23">
        <v>1269.08</v>
      </c>
      <c r="E15" s="23">
        <v>1985.59</v>
      </c>
      <c r="F15" s="23">
        <v>1626.35</v>
      </c>
      <c r="G15" s="23">
        <v>1626.34</v>
      </c>
      <c r="H15" s="19">
        <v>1626.37</v>
      </c>
      <c r="I15" s="19">
        <v>6626.36</v>
      </c>
      <c r="J15" s="19">
        <v>1626.37</v>
      </c>
      <c r="K15" s="19">
        <v>1626.35</v>
      </c>
      <c r="L15" s="19">
        <v>1626.38</v>
      </c>
      <c r="M15" s="19">
        <v>1626.35</v>
      </c>
      <c r="N15" s="19">
        <v>1626.38</v>
      </c>
      <c r="O15" s="24">
        <f>SUM(C15:N15)</f>
        <v>80058.3</v>
      </c>
      <c r="P15" s="25">
        <f>SUM(B15-O15)</f>
        <v>47851.569999999992</v>
      </c>
      <c r="Q15" s="26">
        <f t="shared" si="4"/>
        <v>6671.5250000000005</v>
      </c>
      <c r="R15" s="27">
        <f>MAX(C15:N15)</f>
        <v>57166.38</v>
      </c>
    </row>
    <row r="16" spans="1:18" x14ac:dyDescent="0.25">
      <c r="A16" s="19" t="s">
        <v>377</v>
      </c>
      <c r="B16" s="23">
        <v>58.15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4">
        <f t="shared" si="0"/>
        <v>0</v>
      </c>
      <c r="P16" s="25">
        <f t="shared" si="1"/>
        <v>58.15</v>
      </c>
      <c r="Q16" s="26">
        <f t="shared" si="4"/>
        <v>0</v>
      </c>
      <c r="R16" s="27">
        <f t="shared" si="3"/>
        <v>0</v>
      </c>
    </row>
    <row r="17" spans="1:18" x14ac:dyDescent="0.25">
      <c r="A17" s="19" t="s">
        <v>378</v>
      </c>
      <c r="B17" s="23">
        <v>18062.34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19">
        <v>0</v>
      </c>
      <c r="I17" s="19">
        <v>571.5</v>
      </c>
      <c r="J17" s="19">
        <v>3421.76</v>
      </c>
      <c r="K17" s="19">
        <v>0</v>
      </c>
      <c r="L17" s="19">
        <v>799.86</v>
      </c>
      <c r="M17" s="19">
        <v>133.71</v>
      </c>
      <c r="N17" s="19">
        <v>3908.38</v>
      </c>
      <c r="O17" s="24">
        <f t="shared" si="0"/>
        <v>8835.2099999999991</v>
      </c>
      <c r="P17" s="25">
        <f t="shared" ref="P17:P20" si="5">SUM(B17-O17)</f>
        <v>9227.130000000001</v>
      </c>
      <c r="Q17" s="26">
        <f t="shared" ref="Q17:Q21" si="6">AVERAGE(C17:N17)</f>
        <v>736.26749999999993</v>
      </c>
      <c r="R17" s="27">
        <f t="shared" si="3"/>
        <v>3908.38</v>
      </c>
    </row>
    <row r="18" spans="1:18" x14ac:dyDescent="0.25">
      <c r="A18" s="19" t="s">
        <v>379</v>
      </c>
      <c r="B18" s="23">
        <v>14804.06</v>
      </c>
      <c r="C18" s="23">
        <v>0</v>
      </c>
      <c r="D18" s="23">
        <v>880.76</v>
      </c>
      <c r="E18" s="23">
        <v>604.17999999999995</v>
      </c>
      <c r="F18" s="23">
        <v>494.99</v>
      </c>
      <c r="G18" s="23">
        <v>495</v>
      </c>
      <c r="H18" s="19">
        <v>494.97</v>
      </c>
      <c r="I18" s="19">
        <v>494.97</v>
      </c>
      <c r="J18" s="19">
        <v>495</v>
      </c>
      <c r="K18" s="19">
        <v>494.99</v>
      </c>
      <c r="L18" s="19">
        <v>494.97</v>
      </c>
      <c r="M18" s="19">
        <v>494.98</v>
      </c>
      <c r="N18" s="19">
        <v>494.97</v>
      </c>
      <c r="O18" s="24">
        <f t="shared" si="0"/>
        <v>5939.7800000000016</v>
      </c>
      <c r="P18" s="25">
        <f t="shared" si="5"/>
        <v>8864.2799999999988</v>
      </c>
      <c r="Q18" s="26">
        <f t="shared" si="6"/>
        <v>494.9816666666668</v>
      </c>
      <c r="R18" s="27">
        <f t="shared" ref="R18:R20" si="7">MAX(C18:N18)</f>
        <v>880.76</v>
      </c>
    </row>
    <row r="19" spans="1:18" x14ac:dyDescent="0.25">
      <c r="A19" s="19" t="s">
        <v>380</v>
      </c>
      <c r="B19" s="23">
        <v>13702.31</v>
      </c>
      <c r="C19" s="23">
        <v>0</v>
      </c>
      <c r="D19" s="23">
        <v>4082.12</v>
      </c>
      <c r="E19" s="23">
        <v>2070.98</v>
      </c>
      <c r="F19" s="23">
        <v>0</v>
      </c>
      <c r="G19" s="23">
        <v>15.51</v>
      </c>
      <c r="H19" s="19">
        <v>795.96</v>
      </c>
      <c r="I19" s="19">
        <v>697.4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4">
        <f t="shared" si="0"/>
        <v>7661.97</v>
      </c>
      <c r="P19" s="25">
        <f t="shared" si="5"/>
        <v>6040.3399999999992</v>
      </c>
      <c r="Q19" s="26">
        <f t="shared" si="6"/>
        <v>638.49750000000006</v>
      </c>
      <c r="R19" s="27">
        <f t="shared" si="7"/>
        <v>4082.12</v>
      </c>
    </row>
    <row r="20" spans="1:18" x14ac:dyDescent="0.25">
      <c r="A20" s="28" t="s">
        <v>381</v>
      </c>
      <c r="B20" s="23">
        <v>3252.06</v>
      </c>
      <c r="C20" s="23">
        <v>0</v>
      </c>
      <c r="D20" s="23">
        <v>17.440000000000001</v>
      </c>
      <c r="E20" s="23">
        <v>0</v>
      </c>
      <c r="F20" s="23">
        <v>0</v>
      </c>
      <c r="G20" s="23">
        <v>0</v>
      </c>
      <c r="H20" s="19">
        <v>0</v>
      </c>
      <c r="I20" s="19">
        <v>0</v>
      </c>
      <c r="J20" s="19">
        <v>0</v>
      </c>
      <c r="K20" s="19">
        <v>331</v>
      </c>
      <c r="L20" s="19">
        <v>0</v>
      </c>
      <c r="M20" s="19">
        <v>0</v>
      </c>
      <c r="N20" s="19">
        <v>0</v>
      </c>
      <c r="O20" s="24">
        <f t="shared" si="0"/>
        <v>348.44</v>
      </c>
      <c r="P20" s="25">
        <f t="shared" si="5"/>
        <v>2903.62</v>
      </c>
      <c r="Q20" s="26">
        <f t="shared" si="6"/>
        <v>29.036666666666665</v>
      </c>
      <c r="R20" s="27">
        <f t="shared" si="7"/>
        <v>331</v>
      </c>
    </row>
    <row r="21" spans="1:18" x14ac:dyDescent="0.25">
      <c r="A21" s="19" t="s">
        <v>382</v>
      </c>
      <c r="B21" s="23">
        <v>500000</v>
      </c>
      <c r="C21" s="23">
        <v>0</v>
      </c>
      <c r="D21" s="19">
        <v>4647.63</v>
      </c>
      <c r="E21" s="23">
        <v>74342.5</v>
      </c>
      <c r="F21" s="23">
        <v>59886.62</v>
      </c>
      <c r="G21" s="23">
        <v>5744.41</v>
      </c>
      <c r="H21" s="19">
        <v>279232.18</v>
      </c>
      <c r="I21" s="19">
        <v>4951.1499999999996</v>
      </c>
      <c r="J21" s="19">
        <v>4362.04</v>
      </c>
      <c r="K21" s="19">
        <v>2226.7800000000002</v>
      </c>
      <c r="L21" s="19">
        <v>18360.34</v>
      </c>
      <c r="M21" s="19">
        <v>36208.19</v>
      </c>
      <c r="N21" s="19">
        <v>10038.16</v>
      </c>
      <c r="O21" s="24">
        <f t="shared" si="0"/>
        <v>500000</v>
      </c>
      <c r="P21" s="25">
        <f>SUM(B21-O21)</f>
        <v>0</v>
      </c>
      <c r="Q21" s="26">
        <f t="shared" si="6"/>
        <v>41666.666666666664</v>
      </c>
      <c r="R21" s="27">
        <f>MAX(D21:N21)</f>
        <v>279232.18</v>
      </c>
    </row>
    <row r="23" spans="1:18" x14ac:dyDescent="0.25">
      <c r="A23" s="19" t="s">
        <v>19</v>
      </c>
      <c r="B23" s="24">
        <f t="shared" ref="B23:N23" si="8">SUM(B4:B21)</f>
        <v>2748581.65</v>
      </c>
      <c r="C23" s="24">
        <f t="shared" si="8"/>
        <v>358185.47</v>
      </c>
      <c r="D23" s="24">
        <f t="shared" si="8"/>
        <v>138365.58000000002</v>
      </c>
      <c r="E23" s="24">
        <f t="shared" si="8"/>
        <v>325778.28000000003</v>
      </c>
      <c r="F23" s="24">
        <f t="shared" si="8"/>
        <v>205274.52</v>
      </c>
      <c r="G23" s="24">
        <f t="shared" si="8"/>
        <v>185078.99000000002</v>
      </c>
      <c r="H23" s="24">
        <f t="shared" si="8"/>
        <v>400582.71</v>
      </c>
      <c r="I23" s="24">
        <f t="shared" si="8"/>
        <v>136179.23999999996</v>
      </c>
      <c r="J23" s="24">
        <f t="shared" si="8"/>
        <v>121369.46999999999</v>
      </c>
      <c r="K23" s="24">
        <f t="shared" si="8"/>
        <v>182236.16</v>
      </c>
      <c r="L23" s="24">
        <f t="shared" si="8"/>
        <v>156723.87999999998</v>
      </c>
      <c r="M23" s="24">
        <f t="shared" si="8"/>
        <v>173425.39</v>
      </c>
      <c r="N23" s="24">
        <f t="shared" si="8"/>
        <v>141393.66999999998</v>
      </c>
      <c r="O23" s="24">
        <f>SUM(C23:N23)</f>
        <v>2524593.36</v>
      </c>
      <c r="P23" s="25">
        <f>SUM(B23-O23)</f>
        <v>223988.29000000004</v>
      </c>
      <c r="Q23" s="26">
        <f>AVERAGE(C23:N23)</f>
        <v>210382.78</v>
      </c>
      <c r="R23" s="27">
        <f>MAX(C23:N23)</f>
        <v>400582.71</v>
      </c>
    </row>
    <row r="25" spans="1:18" x14ac:dyDescent="0.25">
      <c r="B25" s="19" t="s">
        <v>103</v>
      </c>
      <c r="G25" s="19" t="s">
        <v>196</v>
      </c>
      <c r="P25" s="19" t="s">
        <v>20</v>
      </c>
    </row>
    <row r="26" spans="1:18" x14ac:dyDescent="0.25">
      <c r="A26" s="19" t="s">
        <v>224</v>
      </c>
      <c r="B26" s="23">
        <v>11000</v>
      </c>
      <c r="C26" s="23">
        <v>190.3</v>
      </c>
      <c r="D26" s="23">
        <v>461.75</v>
      </c>
      <c r="E26" s="23">
        <v>649.35</v>
      </c>
      <c r="F26" s="23">
        <v>513.95000000000005</v>
      </c>
      <c r="G26" s="23">
        <v>432.95</v>
      </c>
      <c r="H26" s="19">
        <v>341.8</v>
      </c>
      <c r="I26" s="19">
        <v>520.29999999999995</v>
      </c>
      <c r="J26" s="19">
        <v>546.4</v>
      </c>
      <c r="K26" s="19">
        <v>376</v>
      </c>
      <c r="L26" s="19">
        <v>644.15</v>
      </c>
      <c r="M26" s="19">
        <v>329.2</v>
      </c>
      <c r="N26" s="19">
        <v>312.85000000000002</v>
      </c>
      <c r="O26" s="24">
        <f>SUM(C26:N26)</f>
        <v>5319.0000000000009</v>
      </c>
      <c r="P26" s="25">
        <f>SUM(B26-O26)</f>
        <v>5680.9999999999991</v>
      </c>
      <c r="Q26" s="26">
        <f>AVERAGE(C26:N26)</f>
        <v>443.25000000000006</v>
      </c>
      <c r="R26" s="27">
        <f>MAX(C26:N26)</f>
        <v>649.35</v>
      </c>
    </row>
    <row r="27" spans="1:18" x14ac:dyDescent="0.25">
      <c r="A27" s="19" t="s">
        <v>225</v>
      </c>
      <c r="B27" s="23">
        <v>1000</v>
      </c>
      <c r="C27" s="23">
        <v>268.98</v>
      </c>
      <c r="D27" s="23">
        <v>63.94</v>
      </c>
      <c r="E27" s="23">
        <v>105</v>
      </c>
      <c r="F27" s="23">
        <v>89.3</v>
      </c>
      <c r="G27" s="23">
        <v>274.27999999999997</v>
      </c>
      <c r="H27" s="19">
        <v>157.91999999999999</v>
      </c>
      <c r="I27" s="19">
        <v>575.13</v>
      </c>
      <c r="J27" s="19">
        <v>-35.950000000000003</v>
      </c>
      <c r="K27" s="19">
        <v>285.52</v>
      </c>
      <c r="L27" s="19">
        <v>966.86</v>
      </c>
      <c r="M27" s="19">
        <v>121.9</v>
      </c>
      <c r="N27" s="19">
        <v>-618.82000000000005</v>
      </c>
      <c r="O27" s="24">
        <f>SUM(C27:N27)</f>
        <v>2254.06</v>
      </c>
      <c r="P27" s="25">
        <f>SUM(B27-O27)</f>
        <v>-1254.06</v>
      </c>
      <c r="Q27" s="26">
        <f>AVERAGE(C27:N27)</f>
        <v>187.83833333333334</v>
      </c>
      <c r="R27" s="27">
        <f>MAX(C27:N27)</f>
        <v>966.86</v>
      </c>
    </row>
    <row r="28" spans="1:18" x14ac:dyDescent="0.25">
      <c r="A28" s="19" t="s">
        <v>226</v>
      </c>
      <c r="B28" s="23">
        <v>1000</v>
      </c>
      <c r="C28" s="23">
        <v>15.25</v>
      </c>
      <c r="D28" s="23">
        <v>14.1</v>
      </c>
      <c r="E28" s="23">
        <v>4.8</v>
      </c>
      <c r="F28" s="23">
        <v>105.5</v>
      </c>
      <c r="G28" s="23">
        <v>17.8</v>
      </c>
      <c r="H28" s="19">
        <v>24.4</v>
      </c>
      <c r="I28" s="19">
        <v>38.1</v>
      </c>
      <c r="J28" s="19">
        <v>95.35</v>
      </c>
      <c r="K28" s="19">
        <v>202.15</v>
      </c>
      <c r="L28" s="19">
        <v>44.1</v>
      </c>
      <c r="M28" s="19">
        <v>120.4</v>
      </c>
      <c r="N28" s="19">
        <v>70.05</v>
      </c>
      <c r="O28" s="24">
        <f>SUM(C28:N28)</f>
        <v>752</v>
      </c>
      <c r="P28" s="25">
        <f>SUM(B28-O28)</f>
        <v>248</v>
      </c>
      <c r="Q28" s="26">
        <f>AVERAGE(C28:N28)</f>
        <v>62.666666666666664</v>
      </c>
      <c r="R28" s="27">
        <f>MAX(C28:N28)</f>
        <v>202.15</v>
      </c>
    </row>
    <row r="29" spans="1:18" x14ac:dyDescent="0.25">
      <c r="A29" s="19" t="s">
        <v>383</v>
      </c>
      <c r="B29" s="23">
        <v>9000</v>
      </c>
      <c r="C29" s="23">
        <v>0</v>
      </c>
      <c r="D29" s="23">
        <v>1483.95</v>
      </c>
      <c r="E29" s="23">
        <v>0</v>
      </c>
      <c r="F29" s="23">
        <v>1223.7</v>
      </c>
      <c r="G29" s="23">
        <v>603.29999999999995</v>
      </c>
      <c r="H29" s="19">
        <v>1784.55</v>
      </c>
      <c r="I29" s="19">
        <v>602.25</v>
      </c>
      <c r="J29" s="19">
        <v>1860.45</v>
      </c>
      <c r="K29" s="19">
        <v>1472.4</v>
      </c>
      <c r="L29" s="19">
        <v>438.9</v>
      </c>
      <c r="M29" s="19">
        <v>134.25</v>
      </c>
      <c r="N29" s="19">
        <v>0</v>
      </c>
      <c r="O29" s="24">
        <f>SUM(C29:N29)</f>
        <v>9603.75</v>
      </c>
      <c r="P29" s="25">
        <f>SUM(B29-O29)</f>
        <v>-603.75</v>
      </c>
      <c r="Q29" s="26">
        <f>AVERAGE(C29:N29)</f>
        <v>800.3125</v>
      </c>
      <c r="R29" s="27">
        <f>MAX(C29:N29)</f>
        <v>1860.45</v>
      </c>
    </row>
    <row r="30" spans="1:18" x14ac:dyDescent="0.25">
      <c r="A30" s="19" t="s">
        <v>15</v>
      </c>
      <c r="B30" s="29">
        <f t="shared" ref="B30:N30" si="9">SUM(B26:B29)</f>
        <v>22000</v>
      </c>
      <c r="C30" s="29">
        <f t="shared" si="9"/>
        <v>474.53000000000003</v>
      </c>
      <c r="D30" s="29">
        <f t="shared" si="9"/>
        <v>2023.7400000000002</v>
      </c>
      <c r="E30" s="29">
        <f t="shared" si="9"/>
        <v>759.15</v>
      </c>
      <c r="F30" s="29">
        <f t="shared" si="9"/>
        <v>1932.45</v>
      </c>
      <c r="G30" s="29">
        <f t="shared" si="9"/>
        <v>1328.33</v>
      </c>
      <c r="H30" s="29">
        <f t="shared" si="9"/>
        <v>2308.67</v>
      </c>
      <c r="I30" s="29">
        <f t="shared" si="9"/>
        <v>1735.7799999999997</v>
      </c>
      <c r="J30" s="29">
        <f t="shared" si="9"/>
        <v>2466.25</v>
      </c>
      <c r="K30" s="29">
        <f t="shared" si="9"/>
        <v>2336.0700000000002</v>
      </c>
      <c r="L30" s="29">
        <f t="shared" si="9"/>
        <v>2094.0099999999998</v>
      </c>
      <c r="M30" s="29">
        <f t="shared" si="9"/>
        <v>705.75</v>
      </c>
      <c r="N30" s="29">
        <f t="shared" si="9"/>
        <v>-235.92000000000002</v>
      </c>
      <c r="O30" s="24">
        <f>SUM(C30:N30)</f>
        <v>17928.810000000001</v>
      </c>
      <c r="P30" s="25">
        <f>SUM(B30-O30)</f>
        <v>4071.1899999999987</v>
      </c>
      <c r="Q30" s="26">
        <f>AVERAGE(C30:N30)</f>
        <v>1494.0675000000001</v>
      </c>
      <c r="R30" s="27">
        <f>MAX(C30:N30)</f>
        <v>2466.25</v>
      </c>
    </row>
    <row r="31" spans="1:18" x14ac:dyDescent="0.2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1"/>
      <c r="Q31" s="31"/>
      <c r="R31" s="31"/>
    </row>
    <row r="32" spans="1:18" x14ac:dyDescent="0.25">
      <c r="B32" s="30"/>
      <c r="C32" s="30"/>
      <c r="D32" s="30"/>
      <c r="E32" s="30"/>
      <c r="F32" s="30"/>
      <c r="G32" s="30" t="s">
        <v>197</v>
      </c>
      <c r="I32" s="30"/>
      <c r="J32" s="30"/>
      <c r="K32" s="30"/>
      <c r="L32" s="30"/>
      <c r="M32" s="30"/>
      <c r="N32" s="30"/>
      <c r="O32" s="31"/>
      <c r="P32" s="31"/>
      <c r="Q32" s="31"/>
      <c r="R32" s="31"/>
    </row>
    <row r="33" spans="1:18" x14ac:dyDescent="0.25">
      <c r="A33" s="19" t="s">
        <v>220</v>
      </c>
      <c r="B33" s="30">
        <v>672000</v>
      </c>
      <c r="C33" s="30">
        <v>643445.9</v>
      </c>
      <c r="D33" s="30">
        <v>-117.6</v>
      </c>
      <c r="E33" s="30">
        <v>-484</v>
      </c>
      <c r="F33" s="30">
        <v>-64</v>
      </c>
      <c r="G33" s="30">
        <v>-307.2</v>
      </c>
      <c r="H33" s="30">
        <v>-104</v>
      </c>
      <c r="I33" s="30"/>
      <c r="J33" s="30"/>
      <c r="K33" s="30"/>
      <c r="L33" s="30">
        <v>-72</v>
      </c>
      <c r="M33" s="30"/>
      <c r="N33" s="30"/>
      <c r="O33" s="24">
        <f>SUM(C33:N33)</f>
        <v>642297.10000000009</v>
      </c>
      <c r="P33" s="25">
        <f>SUM(B33-O33)</f>
        <v>29702.899999999907</v>
      </c>
      <c r="Q33" s="26">
        <f>AVERAGE(C33:N33)</f>
        <v>91756.728571428583</v>
      </c>
      <c r="R33" s="27">
        <f>MAX(C33:N33)</f>
        <v>643445.9</v>
      </c>
    </row>
    <row r="34" spans="1:18" x14ac:dyDescent="0.25">
      <c r="A34" s="19" t="s">
        <v>221</v>
      </c>
      <c r="B34" s="30">
        <v>599040</v>
      </c>
      <c r="C34" s="30"/>
      <c r="D34" s="30"/>
      <c r="E34" s="30"/>
      <c r="F34" s="30">
        <v>562639.75</v>
      </c>
      <c r="G34" s="30">
        <v>31852.75</v>
      </c>
      <c r="H34" s="30">
        <v>-31312.75</v>
      </c>
      <c r="I34" s="30">
        <v>483.2</v>
      </c>
      <c r="J34" s="30">
        <v>-208.4</v>
      </c>
      <c r="K34" s="30">
        <v>-144</v>
      </c>
      <c r="L34" s="30"/>
      <c r="M34" s="30">
        <v>-96</v>
      </c>
      <c r="N34" s="30"/>
      <c r="O34" s="24">
        <f>SUM(C34:N34)</f>
        <v>563214.54999999993</v>
      </c>
      <c r="P34" s="25">
        <f>SUM(B34-O34)</f>
        <v>35825.45000000007</v>
      </c>
      <c r="Q34" s="26">
        <f>AVERAGE(C34:N34)</f>
        <v>80459.221428571414</v>
      </c>
      <c r="R34" s="27">
        <f>MAX(C34:N34)</f>
        <v>562639.75</v>
      </c>
    </row>
    <row r="35" spans="1:18" x14ac:dyDescent="0.25">
      <c r="A35" s="19" t="s">
        <v>222</v>
      </c>
      <c r="B35" s="30">
        <v>80640</v>
      </c>
      <c r="C35" s="30"/>
      <c r="D35" s="30"/>
      <c r="E35" s="30"/>
      <c r="F35" s="30"/>
      <c r="G35" s="30"/>
      <c r="H35" s="30"/>
      <c r="I35" s="30"/>
      <c r="J35" s="30">
        <v>74528</v>
      </c>
      <c r="K35" s="30">
        <v>1616</v>
      </c>
      <c r="L35" s="30">
        <v>-2396.4</v>
      </c>
      <c r="M35" s="30">
        <v>148</v>
      </c>
      <c r="N35" s="30">
        <v>-96</v>
      </c>
      <c r="O35" s="24">
        <f>SUM(C35:N35)</f>
        <v>73799.600000000006</v>
      </c>
      <c r="P35" s="25">
        <f>SUM(B35-O35)</f>
        <v>6840.3999999999942</v>
      </c>
      <c r="Q35" s="26">
        <f>AVERAGE(C35:N35)</f>
        <v>14759.920000000002</v>
      </c>
      <c r="R35" s="27">
        <f>MAX(C35:N35)</f>
        <v>74528</v>
      </c>
    </row>
    <row r="36" spans="1:18" x14ac:dyDescent="0.25">
      <c r="A36" s="19" t="s">
        <v>223</v>
      </c>
      <c r="B36" s="30">
        <v>57600</v>
      </c>
      <c r="C36" s="30"/>
      <c r="D36" s="30"/>
      <c r="E36" s="30"/>
      <c r="F36" s="30"/>
      <c r="G36" s="30"/>
      <c r="H36" s="30"/>
      <c r="I36" s="30"/>
      <c r="J36" s="30"/>
      <c r="K36" s="30"/>
      <c r="L36" s="30">
        <v>59792</v>
      </c>
      <c r="M36" s="30">
        <v>-18074.400000000001</v>
      </c>
      <c r="N36" s="30">
        <v>-132</v>
      </c>
      <c r="O36" s="24">
        <f>SUM(C36:N36)</f>
        <v>41585.599999999999</v>
      </c>
      <c r="P36" s="25">
        <f>SUM(B36-O36)</f>
        <v>16014.400000000001</v>
      </c>
      <c r="Q36" s="26">
        <f>AVERAGE(C36:N36)</f>
        <v>13861.866666666667</v>
      </c>
      <c r="R36" s="27">
        <f>MAX(C36:N36)</f>
        <v>59792</v>
      </c>
    </row>
    <row r="37" spans="1:18" x14ac:dyDescent="0.25">
      <c r="A37" s="19" t="s">
        <v>15</v>
      </c>
      <c r="B37" s="29">
        <f t="shared" ref="B37:N37" si="10">SUM(B33:B36)</f>
        <v>1409280</v>
      </c>
      <c r="C37" s="29">
        <f t="shared" si="10"/>
        <v>643445.9</v>
      </c>
      <c r="D37" s="29">
        <f t="shared" si="10"/>
        <v>-117.6</v>
      </c>
      <c r="E37" s="29">
        <f t="shared" si="10"/>
        <v>-484</v>
      </c>
      <c r="F37" s="29">
        <f t="shared" si="10"/>
        <v>562575.75</v>
      </c>
      <c r="G37" s="29">
        <f t="shared" si="10"/>
        <v>31545.55</v>
      </c>
      <c r="H37" s="29">
        <f t="shared" si="10"/>
        <v>-31416.75</v>
      </c>
      <c r="I37" s="29">
        <f t="shared" si="10"/>
        <v>483.2</v>
      </c>
      <c r="J37" s="29">
        <f t="shared" si="10"/>
        <v>74319.600000000006</v>
      </c>
      <c r="K37" s="29">
        <f t="shared" si="10"/>
        <v>1472</v>
      </c>
      <c r="L37" s="29">
        <f t="shared" si="10"/>
        <v>57323.6</v>
      </c>
      <c r="M37" s="29">
        <f t="shared" si="10"/>
        <v>-18022.400000000001</v>
      </c>
      <c r="N37" s="29">
        <f t="shared" si="10"/>
        <v>-228</v>
      </c>
      <c r="O37" s="24">
        <f>SUM(C37:N37)</f>
        <v>1320896.8500000003</v>
      </c>
      <c r="P37" s="25">
        <f>SUM(B37-O37)</f>
        <v>88383.149999999674</v>
      </c>
      <c r="Q37" s="26">
        <f>AVERAGE(C37:N37)</f>
        <v>110074.73750000003</v>
      </c>
      <c r="R37" s="27">
        <f>MAX(C37:N37)</f>
        <v>643445.9</v>
      </c>
    </row>
    <row r="38" spans="1:18" x14ac:dyDescent="0.2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/>
      <c r="P38" s="31"/>
      <c r="Q38" s="31"/>
      <c r="R38" s="31"/>
    </row>
    <row r="39" spans="1:18" x14ac:dyDescent="0.25">
      <c r="H39" s="19" t="s">
        <v>198</v>
      </c>
      <c r="P39" s="19" t="s">
        <v>21</v>
      </c>
    </row>
    <row r="40" spans="1:18" x14ac:dyDescent="0.25">
      <c r="A40" s="19" t="s">
        <v>22</v>
      </c>
      <c r="C40" s="23">
        <v>0</v>
      </c>
      <c r="D40" s="23">
        <v>0</v>
      </c>
      <c r="E40" s="23">
        <v>150</v>
      </c>
      <c r="F40" s="23">
        <v>25</v>
      </c>
      <c r="G40" s="23">
        <v>0</v>
      </c>
      <c r="H40" s="19">
        <v>0</v>
      </c>
      <c r="I40" s="19">
        <v>400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24">
        <f>SUM(C40:N40)</f>
        <v>575</v>
      </c>
      <c r="Q40" s="26">
        <f>AVERAGE(C40:N40)</f>
        <v>47.916666666666664</v>
      </c>
      <c r="R40" s="27">
        <f>MAX(C40:N40)</f>
        <v>400</v>
      </c>
    </row>
    <row r="41" spans="1:18" x14ac:dyDescent="0.25">
      <c r="A41" s="19" t="s">
        <v>23</v>
      </c>
      <c r="C41" s="23">
        <v>0</v>
      </c>
      <c r="D41" s="23">
        <v>0</v>
      </c>
      <c r="E41" s="23">
        <v>0</v>
      </c>
      <c r="F41" s="23">
        <v>29.95</v>
      </c>
      <c r="G41" s="23">
        <v>0</v>
      </c>
      <c r="H41" s="19">
        <v>0</v>
      </c>
      <c r="I41" s="19">
        <v>135.96</v>
      </c>
      <c r="J41" s="19">
        <v>206.66</v>
      </c>
      <c r="K41" s="19">
        <v>0</v>
      </c>
      <c r="L41" s="19">
        <v>0</v>
      </c>
      <c r="M41" s="19">
        <v>0</v>
      </c>
      <c r="N41" s="19">
        <v>0</v>
      </c>
      <c r="O41" s="24">
        <f>SUM(C41:N41)</f>
        <v>372.57</v>
      </c>
      <c r="Q41" s="26">
        <f>AVERAGE(C41:N41)</f>
        <v>31.047499999999999</v>
      </c>
      <c r="R41" s="27">
        <f>MAX(C41:N41)</f>
        <v>206.66</v>
      </c>
    </row>
    <row r="42" spans="1:18" x14ac:dyDescent="0.25">
      <c r="A42" s="19" t="s">
        <v>16</v>
      </c>
      <c r="B42" s="23">
        <v>1256.5</v>
      </c>
      <c r="C42" s="23">
        <v>1256.5</v>
      </c>
      <c r="D42" s="23">
        <v>1256.5</v>
      </c>
      <c r="E42" s="23">
        <v>1406.5</v>
      </c>
      <c r="F42" s="23">
        <v>1401.55</v>
      </c>
      <c r="G42" s="23">
        <v>1401.55</v>
      </c>
      <c r="H42" s="19">
        <v>1401.55</v>
      </c>
      <c r="I42" s="19">
        <v>1665.59</v>
      </c>
      <c r="J42" s="19">
        <v>1458.93</v>
      </c>
      <c r="K42" s="19">
        <v>1458.93</v>
      </c>
      <c r="L42" s="19">
        <v>1458.93</v>
      </c>
      <c r="M42" s="19">
        <v>1458.93</v>
      </c>
      <c r="N42" s="19">
        <v>1458.93</v>
      </c>
      <c r="O42" s="31"/>
      <c r="Q42" s="26">
        <f>AVERAGE(C42:N42)</f>
        <v>1423.6991666666665</v>
      </c>
      <c r="R42" s="27">
        <f>MAX(C42:N42)</f>
        <v>1665.59</v>
      </c>
    </row>
    <row r="44" spans="1:18" x14ac:dyDescent="0.25">
      <c r="A44" s="19" t="s">
        <v>358</v>
      </c>
      <c r="B44" s="19">
        <v>515260.47</v>
      </c>
      <c r="C44" s="19">
        <v>14990.08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24">
        <f t="shared" ref="O44" si="11">SUM(C44:N44)</f>
        <v>14990.08</v>
      </c>
      <c r="P44" s="25">
        <f>SUM(B44+O44)</f>
        <v>530250.54999999993</v>
      </c>
      <c r="Q44" s="26">
        <f t="shared" ref="Q44" si="12">AVERAGE(C44:N44)</f>
        <v>1249.1733333333334</v>
      </c>
      <c r="R44" s="27">
        <f t="shared" ref="R44" si="13">MAX(C44:N44)</f>
        <v>14990.08</v>
      </c>
    </row>
  </sheetData>
  <phoneticPr fontId="0" type="noConversion"/>
  <pageMargins left="0.5" right="0.5" top="0.5" bottom="0.5" header="0.5" footer="0.5"/>
  <pageSetup scale="50"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="80" zoomScaleNormal="80" workbookViewId="0">
      <pane xSplit="1" ySplit="2" topLeftCell="M3" activePane="bottomRight" state="frozen"/>
      <selection pane="topRight"/>
      <selection pane="bottomLeft"/>
      <selection pane="bottomRight" activeCell="M3" sqref="M3"/>
    </sheetView>
  </sheetViews>
  <sheetFormatPr defaultColWidth="9.6328125" defaultRowHeight="13.8" x14ac:dyDescent="0.25"/>
  <cols>
    <col min="1" max="1" width="20.81640625" style="32" customWidth="1"/>
    <col min="2" max="2" width="8.6328125" style="32" customWidth="1"/>
    <col min="3" max="14" width="9.6328125" style="32" customWidth="1"/>
    <col min="15" max="15" width="10.81640625" style="32" customWidth="1"/>
    <col min="16" max="16" width="9.6328125" style="32" customWidth="1"/>
    <col min="17" max="17" width="9.6328125" style="52" customWidth="1"/>
    <col min="18" max="23" width="9.6328125" style="32" customWidth="1"/>
    <col min="24" max="24" width="10.6328125" style="32" customWidth="1"/>
    <col min="25" max="25" width="11.6328125" style="32" customWidth="1"/>
    <col min="26" max="16384" width="9.6328125" style="32"/>
  </cols>
  <sheetData>
    <row r="1" spans="1:17" x14ac:dyDescent="0.25">
      <c r="B1" s="32" t="s">
        <v>398</v>
      </c>
      <c r="K1" s="32" t="s">
        <v>398</v>
      </c>
      <c r="Q1" s="75" t="s">
        <v>155</v>
      </c>
    </row>
    <row r="2" spans="1:17" x14ac:dyDescent="0.25">
      <c r="A2" s="33" t="s">
        <v>43</v>
      </c>
      <c r="B2" s="76" t="s">
        <v>3</v>
      </c>
      <c r="C2" s="76" t="s">
        <v>4</v>
      </c>
      <c r="D2" s="76" t="s">
        <v>5</v>
      </c>
      <c r="E2" s="76" t="s">
        <v>6</v>
      </c>
      <c r="F2" s="76" t="s">
        <v>7</v>
      </c>
      <c r="G2" s="76" t="s">
        <v>8</v>
      </c>
      <c r="H2" s="76" t="s">
        <v>9</v>
      </c>
      <c r="I2" s="76" t="s">
        <v>10</v>
      </c>
      <c r="J2" s="76" t="s">
        <v>11</v>
      </c>
      <c r="K2" s="76" t="s">
        <v>12</v>
      </c>
      <c r="L2" s="76" t="s">
        <v>13</v>
      </c>
      <c r="M2" s="76" t="s">
        <v>14</v>
      </c>
      <c r="N2" s="33" t="s">
        <v>15</v>
      </c>
      <c r="O2" s="33" t="s">
        <v>17</v>
      </c>
      <c r="P2" s="33" t="s">
        <v>18</v>
      </c>
      <c r="Q2" s="75" t="s">
        <v>156</v>
      </c>
    </row>
    <row r="3" spans="1:17" x14ac:dyDescent="0.25">
      <c r="A3" s="32" t="s">
        <v>345</v>
      </c>
      <c r="B3" s="104">
        <v>36417</v>
      </c>
      <c r="C3" s="104">
        <v>33737</v>
      </c>
      <c r="D3" s="104">
        <v>37726</v>
      </c>
      <c r="E3" s="104">
        <v>10470</v>
      </c>
      <c r="F3" s="104">
        <v>17103</v>
      </c>
      <c r="G3" s="104">
        <v>25637</v>
      </c>
      <c r="H3" s="104">
        <v>25545</v>
      </c>
      <c r="I3" s="104">
        <v>31622</v>
      </c>
      <c r="J3" s="104">
        <v>8619</v>
      </c>
      <c r="K3" s="104">
        <v>16760</v>
      </c>
      <c r="L3" s="104">
        <v>12967</v>
      </c>
      <c r="M3" s="104">
        <v>5179</v>
      </c>
      <c r="N3" s="103">
        <f t="shared" ref="N3:N57" si="0">SUM(B3:M3)</f>
        <v>261782</v>
      </c>
      <c r="O3" s="107">
        <f t="shared" ref="O3:O37" si="1">AVERAGE(B3:M3)</f>
        <v>21815.166666666668</v>
      </c>
      <c r="P3" s="132">
        <f t="shared" ref="P3:P37" si="2">MAX(B3:M3)</f>
        <v>37726</v>
      </c>
      <c r="Q3" s="43">
        <f>SUM(N3/N58)</f>
        <v>0.11726666562143735</v>
      </c>
    </row>
    <row r="4" spans="1:17" x14ac:dyDescent="0.25">
      <c r="A4" s="32" t="s">
        <v>277</v>
      </c>
      <c r="B4" s="104">
        <v>1450</v>
      </c>
      <c r="C4" s="104">
        <v>2085</v>
      </c>
      <c r="D4" s="104">
        <v>4338</v>
      </c>
      <c r="E4" s="104">
        <v>559</v>
      </c>
      <c r="F4" s="104">
        <v>1458</v>
      </c>
      <c r="G4" s="104">
        <v>2055</v>
      </c>
      <c r="H4" s="104">
        <v>2207</v>
      </c>
      <c r="I4" s="104">
        <v>3181</v>
      </c>
      <c r="J4" s="104">
        <v>1398</v>
      </c>
      <c r="K4" s="104">
        <v>1724</v>
      </c>
      <c r="L4" s="104">
        <v>1172</v>
      </c>
      <c r="M4" s="104">
        <v>200</v>
      </c>
      <c r="N4" s="103">
        <f>SUM(B4:M4)</f>
        <v>21827</v>
      </c>
      <c r="O4" s="107">
        <f>AVERAGE(B4:M4)</f>
        <v>1818.9166666666667</v>
      </c>
      <c r="P4" s="132">
        <f>MAX(B4:M4)</f>
        <v>4338</v>
      </c>
      <c r="Q4" s="43">
        <f>SUM(N4/N58)</f>
        <v>9.7775229409169193E-3</v>
      </c>
    </row>
    <row r="5" spans="1:17" x14ac:dyDescent="0.25">
      <c r="A5" s="32" t="s">
        <v>251</v>
      </c>
      <c r="B5" s="104">
        <v>6358</v>
      </c>
      <c r="C5" s="104">
        <v>5784</v>
      </c>
      <c r="D5" s="104">
        <v>5567</v>
      </c>
      <c r="E5" s="104">
        <v>2704</v>
      </c>
      <c r="F5" s="104">
        <v>4518</v>
      </c>
      <c r="G5" s="104">
        <v>4855</v>
      </c>
      <c r="H5" s="104">
        <v>5877</v>
      </c>
      <c r="I5" s="104">
        <v>7342</v>
      </c>
      <c r="J5" s="104">
        <v>3290</v>
      </c>
      <c r="K5" s="104">
        <v>4051</v>
      </c>
      <c r="L5" s="104">
        <v>3463</v>
      </c>
      <c r="M5" s="104">
        <v>594</v>
      </c>
      <c r="N5" s="103">
        <f>SUM(B5:M5)</f>
        <v>54403</v>
      </c>
      <c r="O5" s="107">
        <f>AVERAGE(B5:M5)</f>
        <v>4533.583333333333</v>
      </c>
      <c r="P5" s="132">
        <f>MAX(B5:M5)</f>
        <v>7342</v>
      </c>
      <c r="Q5" s="43">
        <f>SUM(N5/N58)</f>
        <v>2.4370118685788391E-2</v>
      </c>
    </row>
    <row r="6" spans="1:17" x14ac:dyDescent="0.25">
      <c r="A6" s="32" t="s">
        <v>399</v>
      </c>
      <c r="B6" s="104">
        <v>132</v>
      </c>
      <c r="C6" s="104">
        <v>295</v>
      </c>
      <c r="D6" s="104">
        <v>163</v>
      </c>
      <c r="E6" s="104">
        <v>43</v>
      </c>
      <c r="F6" s="104">
        <v>66</v>
      </c>
      <c r="G6" s="104">
        <v>355</v>
      </c>
      <c r="H6" s="104">
        <v>284</v>
      </c>
      <c r="I6" s="104">
        <v>184</v>
      </c>
      <c r="J6" s="104">
        <v>32</v>
      </c>
      <c r="K6" s="104">
        <v>117</v>
      </c>
      <c r="L6" s="104">
        <v>117</v>
      </c>
      <c r="M6" s="104">
        <v>17</v>
      </c>
      <c r="N6" s="103">
        <f t="shared" si="0"/>
        <v>1805</v>
      </c>
      <c r="O6" s="107">
        <f t="shared" si="1"/>
        <v>150.41666666666666</v>
      </c>
      <c r="P6" s="132">
        <f t="shared" si="2"/>
        <v>355</v>
      </c>
      <c r="Q6" s="43">
        <f>SUM(N6/N58)</f>
        <v>8.0855953215535985E-4</v>
      </c>
    </row>
    <row r="7" spans="1:17" x14ac:dyDescent="0.25">
      <c r="A7" s="32" t="s">
        <v>287</v>
      </c>
      <c r="B7" s="104">
        <v>497</v>
      </c>
      <c r="C7" s="104">
        <v>1264</v>
      </c>
      <c r="D7" s="104">
        <v>1423</v>
      </c>
      <c r="E7" s="104">
        <v>349</v>
      </c>
      <c r="F7" s="104">
        <v>1099</v>
      </c>
      <c r="G7" s="104">
        <v>1014</v>
      </c>
      <c r="H7" s="104">
        <v>1012</v>
      </c>
      <c r="I7" s="104">
        <v>1282</v>
      </c>
      <c r="J7" s="104">
        <v>211</v>
      </c>
      <c r="K7" s="104">
        <v>1118</v>
      </c>
      <c r="L7" s="104">
        <v>629</v>
      </c>
      <c r="M7" s="104">
        <v>211</v>
      </c>
      <c r="N7" s="103">
        <f>SUM(B7:M7)</f>
        <v>10109</v>
      </c>
      <c r="O7" s="107">
        <f>AVERAGE(B7:M7)</f>
        <v>842.41666666666663</v>
      </c>
      <c r="P7" s="132">
        <f>MAX(B7:M7)</f>
        <v>1423</v>
      </c>
      <c r="Q7" s="43">
        <f>SUM(N7/N58)</f>
        <v>4.5283813354894918E-3</v>
      </c>
    </row>
    <row r="8" spans="1:17" x14ac:dyDescent="0.25">
      <c r="A8" s="32" t="s">
        <v>310</v>
      </c>
      <c r="B8" s="105">
        <v>84</v>
      </c>
      <c r="C8" s="105">
        <v>159</v>
      </c>
      <c r="D8" s="105">
        <v>65</v>
      </c>
      <c r="E8" s="105">
        <v>3</v>
      </c>
      <c r="F8" s="105">
        <v>92</v>
      </c>
      <c r="G8" s="105">
        <v>287</v>
      </c>
      <c r="H8" s="105">
        <v>61</v>
      </c>
      <c r="I8" s="105">
        <v>140</v>
      </c>
      <c r="J8" s="105">
        <v>5</v>
      </c>
      <c r="K8" s="105">
        <v>13</v>
      </c>
      <c r="L8" s="105">
        <v>12</v>
      </c>
      <c r="M8" s="105">
        <v>25</v>
      </c>
      <c r="N8" s="103">
        <f t="shared" si="0"/>
        <v>946</v>
      </c>
      <c r="O8" s="107">
        <f t="shared" ref="O8:O9" si="3">AVERAGE(B8:M8)</f>
        <v>78.833333333333329</v>
      </c>
      <c r="P8" s="132">
        <f t="shared" ref="P8:P9" si="4">MAX(B8:M8)</f>
        <v>287</v>
      </c>
      <c r="Q8" s="43">
        <f>SUM(N8/N58)</f>
        <v>4.2376582682491441E-4</v>
      </c>
    </row>
    <row r="9" spans="1:17" x14ac:dyDescent="0.25">
      <c r="A9" s="32" t="s">
        <v>410</v>
      </c>
      <c r="B9" s="105">
        <v>73</v>
      </c>
      <c r="C9" s="105">
        <v>137</v>
      </c>
      <c r="D9" s="105">
        <v>60</v>
      </c>
      <c r="E9" s="105">
        <v>20</v>
      </c>
      <c r="F9" s="105">
        <v>35</v>
      </c>
      <c r="G9" s="105">
        <v>64</v>
      </c>
      <c r="H9" s="105">
        <v>131</v>
      </c>
      <c r="I9" s="105">
        <v>54</v>
      </c>
      <c r="J9" s="105">
        <v>18</v>
      </c>
      <c r="K9" s="105">
        <v>23</v>
      </c>
      <c r="L9" s="105">
        <v>58</v>
      </c>
      <c r="M9" s="105">
        <v>18</v>
      </c>
      <c r="N9" s="103">
        <f t="shared" si="0"/>
        <v>691</v>
      </c>
      <c r="O9" s="107">
        <f t="shared" si="3"/>
        <v>57.583333333333336</v>
      </c>
      <c r="P9" s="132">
        <f t="shared" si="4"/>
        <v>137</v>
      </c>
      <c r="Q9" s="43">
        <f>SUM(N9/N58)</f>
        <v>3.095371948583677E-4</v>
      </c>
    </row>
    <row r="10" spans="1:17" x14ac:dyDescent="0.25">
      <c r="A10" s="32" t="s">
        <v>300</v>
      </c>
      <c r="B10" s="105">
        <v>8406</v>
      </c>
      <c r="C10" s="105">
        <v>10882</v>
      </c>
      <c r="D10" s="105">
        <v>18483</v>
      </c>
      <c r="E10" s="105">
        <v>4831</v>
      </c>
      <c r="F10" s="105">
        <v>6857</v>
      </c>
      <c r="G10" s="105">
        <v>9859</v>
      </c>
      <c r="H10" s="105">
        <v>9287</v>
      </c>
      <c r="I10" s="105">
        <v>12802</v>
      </c>
      <c r="J10" s="105">
        <v>3869</v>
      </c>
      <c r="K10" s="105">
        <v>6089</v>
      </c>
      <c r="L10" s="105">
        <v>3218</v>
      </c>
      <c r="M10" s="105">
        <v>1620</v>
      </c>
      <c r="N10" s="103">
        <f t="shared" si="0"/>
        <v>96203</v>
      </c>
      <c r="O10" s="107">
        <f>AVERAGE(B10:M10)</f>
        <v>8016.916666666667</v>
      </c>
      <c r="P10" s="132">
        <f>MAX(B10:M10)</f>
        <v>18483</v>
      </c>
      <c r="Q10" s="43">
        <f>SUM(N10/N58)</f>
        <v>4.3094655219912514E-2</v>
      </c>
    </row>
    <row r="11" spans="1:17" x14ac:dyDescent="0.25">
      <c r="A11" s="32" t="s">
        <v>188</v>
      </c>
      <c r="B11" s="105">
        <v>13010</v>
      </c>
      <c r="C11" s="105">
        <v>9716</v>
      </c>
      <c r="D11" s="105">
        <v>10247</v>
      </c>
      <c r="E11" s="105">
        <v>3255</v>
      </c>
      <c r="F11" s="105">
        <v>6430</v>
      </c>
      <c r="G11" s="105">
        <v>10139</v>
      </c>
      <c r="H11" s="105">
        <v>7517</v>
      </c>
      <c r="I11" s="105">
        <v>10096</v>
      </c>
      <c r="J11" s="105">
        <v>1103</v>
      </c>
      <c r="K11" s="105">
        <v>5434</v>
      </c>
      <c r="L11" s="105">
        <v>5203</v>
      </c>
      <c r="M11" s="105">
        <v>2412</v>
      </c>
      <c r="N11" s="103">
        <f t="shared" si="0"/>
        <v>84562</v>
      </c>
      <c r="O11" s="107">
        <f t="shared" si="1"/>
        <v>7046.833333333333</v>
      </c>
      <c r="P11" s="132">
        <f t="shared" si="2"/>
        <v>13010</v>
      </c>
      <c r="Q11" s="43">
        <f>SUM(N11/N58)</f>
        <v>3.7880006181784789E-2</v>
      </c>
    </row>
    <row r="12" spans="1:17" x14ac:dyDescent="0.25">
      <c r="A12" s="32" t="s">
        <v>187</v>
      </c>
      <c r="B12" s="105">
        <v>1313</v>
      </c>
      <c r="C12" s="105">
        <v>1016</v>
      </c>
      <c r="D12" s="105">
        <v>1106</v>
      </c>
      <c r="E12" s="105">
        <v>431</v>
      </c>
      <c r="F12" s="105">
        <v>349</v>
      </c>
      <c r="G12" s="105">
        <v>884</v>
      </c>
      <c r="H12" s="105">
        <v>1333</v>
      </c>
      <c r="I12" s="105">
        <v>1187</v>
      </c>
      <c r="J12" s="105">
        <v>543</v>
      </c>
      <c r="K12" s="105">
        <v>716</v>
      </c>
      <c r="L12" s="105">
        <v>546</v>
      </c>
      <c r="M12" s="105">
        <v>243</v>
      </c>
      <c r="N12" s="103">
        <f t="shared" si="0"/>
        <v>9667</v>
      </c>
      <c r="O12" s="107">
        <f t="shared" si="1"/>
        <v>805.58333333333337</v>
      </c>
      <c r="P12" s="132">
        <f t="shared" si="2"/>
        <v>1333</v>
      </c>
      <c r="Q12" s="43">
        <f>SUM(N12/N58)</f>
        <v>4.330385040080811E-3</v>
      </c>
    </row>
    <row r="13" spans="1:17" x14ac:dyDescent="0.25">
      <c r="A13" s="32" t="s">
        <v>265</v>
      </c>
      <c r="B13" s="105">
        <v>6005</v>
      </c>
      <c r="C13" s="105">
        <v>6637</v>
      </c>
      <c r="D13" s="105">
        <v>10122</v>
      </c>
      <c r="E13" s="105">
        <v>3491</v>
      </c>
      <c r="F13" s="105">
        <v>5183</v>
      </c>
      <c r="G13" s="105">
        <v>5443</v>
      </c>
      <c r="H13" s="105">
        <v>6677</v>
      </c>
      <c r="I13" s="105">
        <v>6457</v>
      </c>
      <c r="J13" s="105">
        <v>3068</v>
      </c>
      <c r="K13" s="105">
        <v>3765</v>
      </c>
      <c r="L13" s="105">
        <v>1913</v>
      </c>
      <c r="M13" s="105">
        <v>779</v>
      </c>
      <c r="N13" s="103">
        <f t="shared" si="0"/>
        <v>59540</v>
      </c>
      <c r="O13" s="107">
        <f>AVERAGE(B13:M13)</f>
        <v>4961.666666666667</v>
      </c>
      <c r="P13" s="132">
        <f>MAX(B13:M13)</f>
        <v>10122</v>
      </c>
      <c r="Q13" s="43">
        <f>SUM(N13/N58)</f>
        <v>2.667126567563996E-2</v>
      </c>
    </row>
    <row r="14" spans="1:17" x14ac:dyDescent="0.25">
      <c r="A14" s="32" t="s">
        <v>261</v>
      </c>
      <c r="B14" s="105">
        <v>123</v>
      </c>
      <c r="C14" s="105">
        <v>113</v>
      </c>
      <c r="D14" s="105">
        <v>117</v>
      </c>
      <c r="E14" s="105">
        <v>33</v>
      </c>
      <c r="F14" s="105">
        <v>95</v>
      </c>
      <c r="G14" s="105">
        <v>101</v>
      </c>
      <c r="H14" s="105">
        <v>81</v>
      </c>
      <c r="I14" s="105">
        <v>118</v>
      </c>
      <c r="J14" s="105">
        <v>15</v>
      </c>
      <c r="K14" s="105">
        <v>31</v>
      </c>
      <c r="L14" s="105">
        <v>64</v>
      </c>
      <c r="M14" s="105"/>
      <c r="N14" s="103">
        <f t="shared" si="0"/>
        <v>891</v>
      </c>
      <c r="O14" s="107">
        <f t="shared" si="1"/>
        <v>81</v>
      </c>
      <c r="P14" s="132">
        <f t="shared" si="2"/>
        <v>123</v>
      </c>
      <c r="Q14" s="43">
        <f>SUM(N14/N58)</f>
        <v>3.9912827875369841E-4</v>
      </c>
    </row>
    <row r="15" spans="1:17" x14ac:dyDescent="0.25">
      <c r="A15" s="32" t="s">
        <v>230</v>
      </c>
      <c r="B15" s="105">
        <v>263</v>
      </c>
      <c r="C15" s="105">
        <v>759</v>
      </c>
      <c r="D15" s="105">
        <v>134</v>
      </c>
      <c r="E15" s="105">
        <v>105</v>
      </c>
      <c r="F15" s="105">
        <v>103</v>
      </c>
      <c r="G15" s="105">
        <v>403</v>
      </c>
      <c r="H15" s="105">
        <v>315</v>
      </c>
      <c r="I15" s="105">
        <v>471</v>
      </c>
      <c r="J15" s="105">
        <v>103</v>
      </c>
      <c r="K15" s="105">
        <v>190</v>
      </c>
      <c r="L15" s="105">
        <v>208</v>
      </c>
      <c r="M15" s="105">
        <v>31</v>
      </c>
      <c r="N15" s="103">
        <f t="shared" si="0"/>
        <v>3085</v>
      </c>
      <c r="O15" s="107">
        <f t="shared" ref="O15" si="5">AVERAGE(B15:M15)</f>
        <v>257.08333333333331</v>
      </c>
      <c r="P15" s="132">
        <f t="shared" ref="P15" si="6">MAX(B15:M15)</f>
        <v>759</v>
      </c>
      <c r="Q15" s="43">
        <f>SUM(N15/N58)</f>
        <v>1.3819424690854766E-3</v>
      </c>
    </row>
    <row r="16" spans="1:17" x14ac:dyDescent="0.25">
      <c r="A16" s="32" t="s">
        <v>333</v>
      </c>
      <c r="B16" s="105">
        <v>57</v>
      </c>
      <c r="C16" s="105">
        <v>144</v>
      </c>
      <c r="D16" s="105">
        <v>57</v>
      </c>
      <c r="E16" s="105">
        <v>32</v>
      </c>
      <c r="F16" s="105">
        <v>68</v>
      </c>
      <c r="G16" s="105">
        <v>175</v>
      </c>
      <c r="H16" s="105">
        <v>121</v>
      </c>
      <c r="I16" s="105">
        <v>97</v>
      </c>
      <c r="J16" s="105">
        <v>7</v>
      </c>
      <c r="K16" s="105">
        <v>14</v>
      </c>
      <c r="L16" s="105">
        <v>43</v>
      </c>
      <c r="M16" s="105">
        <v>26</v>
      </c>
      <c r="N16" s="103">
        <f t="shared" ref="N16:N17" si="7">SUM(B16:M16)</f>
        <v>841</v>
      </c>
      <c r="O16" s="107">
        <f t="shared" ref="O16:O17" si="8">AVERAGE(B16:M16)</f>
        <v>70.083333333333329</v>
      </c>
      <c r="P16" s="132">
        <f t="shared" ref="P16:P17" si="9">MAX(B16:M16)</f>
        <v>175</v>
      </c>
      <c r="Q16" s="43">
        <f>SUM(N16/N58)</f>
        <v>3.7673050777986577E-4</v>
      </c>
    </row>
    <row r="17" spans="1:17" x14ac:dyDescent="0.25">
      <c r="A17" s="32" t="s">
        <v>352</v>
      </c>
      <c r="B17" s="105">
        <v>193</v>
      </c>
      <c r="C17" s="105">
        <v>169</v>
      </c>
      <c r="D17" s="105">
        <v>218</v>
      </c>
      <c r="E17" s="105">
        <v>16</v>
      </c>
      <c r="F17" s="105">
        <v>535</v>
      </c>
      <c r="G17" s="105">
        <v>409</v>
      </c>
      <c r="H17" s="105">
        <v>153</v>
      </c>
      <c r="I17" s="105">
        <v>113</v>
      </c>
      <c r="J17" s="105">
        <v>69</v>
      </c>
      <c r="K17" s="105">
        <v>84</v>
      </c>
      <c r="L17" s="105">
        <v>90</v>
      </c>
      <c r="M17" s="105">
        <v>77</v>
      </c>
      <c r="N17" s="103">
        <f t="shared" si="7"/>
        <v>2126</v>
      </c>
      <c r="O17" s="107">
        <f t="shared" si="8"/>
        <v>177.16666666666666</v>
      </c>
      <c r="P17" s="132">
        <f t="shared" si="9"/>
        <v>535</v>
      </c>
      <c r="Q17" s="43">
        <f>SUM(N17/N58)</f>
        <v>9.5235322180736574E-4</v>
      </c>
    </row>
    <row r="18" spans="1:17" x14ac:dyDescent="0.25">
      <c r="A18" s="32" t="s">
        <v>490</v>
      </c>
      <c r="B18" s="105">
        <v>2698</v>
      </c>
      <c r="C18" s="105">
        <v>2554</v>
      </c>
      <c r="D18" s="105">
        <v>3353</v>
      </c>
      <c r="E18" s="105">
        <v>1329</v>
      </c>
      <c r="F18" s="105">
        <v>1971</v>
      </c>
      <c r="G18" s="105">
        <v>3108</v>
      </c>
      <c r="H18" s="105">
        <v>3073</v>
      </c>
      <c r="I18" s="105">
        <v>3655</v>
      </c>
      <c r="J18" s="105">
        <v>1389</v>
      </c>
      <c r="K18" s="105">
        <v>1109</v>
      </c>
      <c r="L18" s="105">
        <v>852</v>
      </c>
      <c r="M18" s="105">
        <v>596</v>
      </c>
      <c r="N18" s="103">
        <f t="shared" si="0"/>
        <v>25687</v>
      </c>
      <c r="O18" s="107">
        <f t="shared" ref="O18" si="10">AVERAGE(B18:M18)</f>
        <v>2140.5833333333335</v>
      </c>
      <c r="P18" s="132">
        <f t="shared" ref="P18" si="11">MAX(B18:M18)</f>
        <v>3655</v>
      </c>
      <c r="Q18" s="43">
        <f>SUM(N18/N58)</f>
        <v>1.1506630860096803E-2</v>
      </c>
    </row>
    <row r="19" spans="1:17" x14ac:dyDescent="0.25">
      <c r="A19" s="32" t="s">
        <v>308</v>
      </c>
      <c r="B19" s="105">
        <v>25</v>
      </c>
      <c r="C19" s="105">
        <v>16</v>
      </c>
      <c r="D19" s="105">
        <v>24</v>
      </c>
      <c r="E19" s="105">
        <v>23</v>
      </c>
      <c r="F19" s="105">
        <v>6</v>
      </c>
      <c r="G19" s="105">
        <v>46</v>
      </c>
      <c r="H19" s="105">
        <v>50</v>
      </c>
      <c r="I19" s="105">
        <v>64</v>
      </c>
      <c r="J19" s="105">
        <v>8</v>
      </c>
      <c r="K19" s="105">
        <v>64</v>
      </c>
      <c r="L19" s="105">
        <v>74</v>
      </c>
      <c r="M19" s="105">
        <v>23</v>
      </c>
      <c r="N19" s="103">
        <f t="shared" si="0"/>
        <v>423</v>
      </c>
      <c r="O19" s="107">
        <f t="shared" si="1"/>
        <v>35.25</v>
      </c>
      <c r="P19" s="132">
        <f t="shared" si="2"/>
        <v>74</v>
      </c>
      <c r="Q19" s="43">
        <f>SUM(N19/N58)</f>
        <v>1.8948514243862451E-4</v>
      </c>
    </row>
    <row r="20" spans="1:17" x14ac:dyDescent="0.25">
      <c r="A20" s="32" t="s">
        <v>56</v>
      </c>
      <c r="B20" s="105">
        <v>4501</v>
      </c>
      <c r="C20" s="105">
        <v>5727</v>
      </c>
      <c r="D20" s="105">
        <v>8181</v>
      </c>
      <c r="E20" s="105">
        <v>1957</v>
      </c>
      <c r="F20" s="105">
        <v>3196</v>
      </c>
      <c r="G20" s="105">
        <v>4433</v>
      </c>
      <c r="H20" s="105">
        <v>5900</v>
      </c>
      <c r="I20" s="105">
        <v>5298</v>
      </c>
      <c r="J20" s="105">
        <v>3226</v>
      </c>
      <c r="K20" s="105">
        <v>4365</v>
      </c>
      <c r="L20" s="105">
        <v>2503</v>
      </c>
      <c r="M20" s="105">
        <v>1055</v>
      </c>
      <c r="N20" s="103">
        <f t="shared" si="0"/>
        <v>50342</v>
      </c>
      <c r="O20" s="107">
        <f t="shared" si="1"/>
        <v>4195.166666666667</v>
      </c>
      <c r="P20" s="132">
        <f t="shared" si="2"/>
        <v>8181</v>
      </c>
      <c r="Q20" s="43">
        <f>SUM(N20/N58)</f>
        <v>2.25509717272937E-2</v>
      </c>
    </row>
    <row r="21" spans="1:17" x14ac:dyDescent="0.25">
      <c r="A21" s="32" t="s">
        <v>278</v>
      </c>
      <c r="B21" s="105">
        <v>18</v>
      </c>
      <c r="C21" s="105">
        <v>10</v>
      </c>
      <c r="D21" s="105">
        <v>72</v>
      </c>
      <c r="E21" s="105">
        <v>7</v>
      </c>
      <c r="F21" s="105">
        <v>1</v>
      </c>
      <c r="G21" s="105">
        <v>19</v>
      </c>
      <c r="H21" s="105">
        <v>19</v>
      </c>
      <c r="I21" s="105">
        <v>6</v>
      </c>
      <c r="J21" s="105">
        <v>4</v>
      </c>
      <c r="K21" s="105">
        <v>2</v>
      </c>
      <c r="L21" s="105">
        <v>0</v>
      </c>
      <c r="M21" s="105">
        <v>2</v>
      </c>
      <c r="N21" s="103">
        <f t="shared" si="0"/>
        <v>160</v>
      </c>
      <c r="O21" s="107">
        <f t="shared" si="1"/>
        <v>13.333333333333334</v>
      </c>
      <c r="P21" s="132">
        <f t="shared" si="2"/>
        <v>72</v>
      </c>
      <c r="Q21" s="43">
        <f>SUM(N21/N58)</f>
        <v>7.1672867116264589E-5</v>
      </c>
    </row>
    <row r="22" spans="1:17" x14ac:dyDescent="0.25">
      <c r="A22" s="32" t="s">
        <v>252</v>
      </c>
      <c r="B22" s="105">
        <v>7955</v>
      </c>
      <c r="C22" s="105">
        <v>5967</v>
      </c>
      <c r="D22" s="105">
        <v>6994</v>
      </c>
      <c r="E22" s="105">
        <v>1417</v>
      </c>
      <c r="F22" s="105">
        <v>3949</v>
      </c>
      <c r="G22" s="105">
        <v>3314</v>
      </c>
      <c r="H22" s="105">
        <v>3605</v>
      </c>
      <c r="I22" s="105">
        <v>5091</v>
      </c>
      <c r="J22" s="105">
        <v>2051</v>
      </c>
      <c r="K22" s="105">
        <v>2762</v>
      </c>
      <c r="L22" s="105">
        <v>1451</v>
      </c>
      <c r="M22" s="105">
        <v>409</v>
      </c>
      <c r="N22" s="103">
        <f t="shared" si="0"/>
        <v>44965</v>
      </c>
      <c r="O22" s="107">
        <f t="shared" si="1"/>
        <v>3747.0833333333335</v>
      </c>
      <c r="P22" s="132">
        <f t="shared" si="2"/>
        <v>7955</v>
      </c>
      <c r="Q22" s="43">
        <f>SUM(N22/N58)</f>
        <v>2.0142315436767734E-2</v>
      </c>
    </row>
    <row r="23" spans="1:17" x14ac:dyDescent="0.25">
      <c r="A23" s="32" t="s">
        <v>253</v>
      </c>
      <c r="B23" s="105">
        <v>27</v>
      </c>
      <c r="C23" s="105">
        <v>18</v>
      </c>
      <c r="D23" s="105">
        <v>2</v>
      </c>
      <c r="E23" s="105">
        <v>2</v>
      </c>
      <c r="F23" s="105">
        <v>0</v>
      </c>
      <c r="G23" s="105">
        <v>10</v>
      </c>
      <c r="H23" s="105">
        <v>9</v>
      </c>
      <c r="I23" s="105">
        <v>16</v>
      </c>
      <c r="J23" s="105">
        <v>4</v>
      </c>
      <c r="K23" s="105">
        <v>0</v>
      </c>
      <c r="L23" s="105">
        <v>0</v>
      </c>
      <c r="M23" s="105">
        <v>3</v>
      </c>
      <c r="N23" s="103">
        <f t="shared" si="0"/>
        <v>91</v>
      </c>
      <c r="O23" s="107">
        <f t="shared" si="1"/>
        <v>7.583333333333333</v>
      </c>
      <c r="P23" s="132">
        <f t="shared" si="2"/>
        <v>27</v>
      </c>
      <c r="Q23" s="43">
        <f>SUM(N23/N58)</f>
        <v>4.0763943172375483E-5</v>
      </c>
    </row>
    <row r="24" spans="1:17" x14ac:dyDescent="0.25">
      <c r="A24" s="32" t="s">
        <v>453</v>
      </c>
      <c r="B24" s="105">
        <v>12</v>
      </c>
      <c r="C24" s="105">
        <v>30</v>
      </c>
      <c r="D24" s="105">
        <v>20</v>
      </c>
      <c r="E24" s="105">
        <v>3</v>
      </c>
      <c r="F24" s="105">
        <v>12</v>
      </c>
      <c r="G24" s="105">
        <v>63</v>
      </c>
      <c r="H24" s="105">
        <v>43</v>
      </c>
      <c r="I24" s="105">
        <v>29</v>
      </c>
      <c r="J24" s="105">
        <v>0</v>
      </c>
      <c r="K24" s="105">
        <v>1</v>
      </c>
      <c r="L24" s="105">
        <v>6</v>
      </c>
      <c r="M24" s="105">
        <v>4</v>
      </c>
      <c r="N24" s="103">
        <f t="shared" ref="N24" si="12">SUM(B24:M24)</f>
        <v>223</v>
      </c>
      <c r="O24" s="107">
        <f t="shared" ref="O24" si="13">AVERAGE(B24:M24)</f>
        <v>18.583333333333332</v>
      </c>
      <c r="P24" s="132">
        <f t="shared" ref="P24" si="14">MAX(B24:M24)</f>
        <v>63</v>
      </c>
      <c r="Q24" s="43">
        <f>SUM(N24/N58)</f>
        <v>9.9894058543293778E-5</v>
      </c>
    </row>
    <row r="25" spans="1:17" x14ac:dyDescent="0.25">
      <c r="A25" s="32" t="s">
        <v>320</v>
      </c>
      <c r="B25" s="105">
        <v>3740</v>
      </c>
      <c r="C25" s="105">
        <v>3730</v>
      </c>
      <c r="D25" s="105">
        <v>3542</v>
      </c>
      <c r="E25" s="105">
        <v>329</v>
      </c>
      <c r="F25" s="105">
        <v>1820</v>
      </c>
      <c r="G25" s="105">
        <v>3308</v>
      </c>
      <c r="H25" s="105">
        <v>3326</v>
      </c>
      <c r="I25" s="105">
        <v>4183</v>
      </c>
      <c r="J25" s="105">
        <v>1740</v>
      </c>
      <c r="K25" s="105">
        <v>2333</v>
      </c>
      <c r="L25" s="105">
        <v>1845</v>
      </c>
      <c r="M25" s="105">
        <v>297</v>
      </c>
      <c r="N25" s="103">
        <f t="shared" si="0"/>
        <v>30193</v>
      </c>
      <c r="O25" s="107">
        <f t="shared" si="1"/>
        <v>2516.0833333333335</v>
      </c>
      <c r="P25" s="132">
        <f t="shared" si="2"/>
        <v>4183</v>
      </c>
      <c r="Q25" s="43">
        <f>SUM(N25/N58)</f>
        <v>1.3525117980258605E-2</v>
      </c>
    </row>
    <row r="26" spans="1:17" x14ac:dyDescent="0.25">
      <c r="A26" s="32" t="s">
        <v>411</v>
      </c>
      <c r="B26" s="105">
        <v>22</v>
      </c>
      <c r="C26" s="105">
        <v>11</v>
      </c>
      <c r="D26" s="105">
        <v>1</v>
      </c>
      <c r="E26" s="105">
        <v>0</v>
      </c>
      <c r="F26" s="105">
        <v>1</v>
      </c>
      <c r="G26" s="105">
        <v>1</v>
      </c>
      <c r="H26" s="105">
        <v>0</v>
      </c>
      <c r="I26" s="105">
        <v>2</v>
      </c>
      <c r="J26" s="105">
        <v>0</v>
      </c>
      <c r="K26" s="105">
        <v>8</v>
      </c>
      <c r="L26" s="105">
        <v>11</v>
      </c>
      <c r="M26" s="105">
        <v>0</v>
      </c>
      <c r="N26" s="103">
        <f t="shared" si="0"/>
        <v>57</v>
      </c>
      <c r="O26" s="107">
        <f t="shared" si="1"/>
        <v>4.75</v>
      </c>
      <c r="P26" s="132">
        <f t="shared" si="2"/>
        <v>22</v>
      </c>
      <c r="Q26" s="43">
        <f>SUM(N26/N58)</f>
        <v>2.5533458910169259E-5</v>
      </c>
    </row>
    <row r="27" spans="1:17" x14ac:dyDescent="0.25">
      <c r="A27" s="32" t="s">
        <v>268</v>
      </c>
      <c r="B27" s="105">
        <v>7288</v>
      </c>
      <c r="C27" s="105">
        <v>6666</v>
      </c>
      <c r="D27" s="105">
        <v>9742</v>
      </c>
      <c r="E27" s="105">
        <v>3581</v>
      </c>
      <c r="F27" s="105">
        <v>4884</v>
      </c>
      <c r="G27" s="105">
        <v>5665</v>
      </c>
      <c r="H27" s="105">
        <v>6931</v>
      </c>
      <c r="I27" s="105">
        <v>7451</v>
      </c>
      <c r="J27" s="105">
        <v>3261</v>
      </c>
      <c r="K27" s="105">
        <v>5406</v>
      </c>
      <c r="L27" s="105">
        <v>3712</v>
      </c>
      <c r="M27" s="105">
        <v>664</v>
      </c>
      <c r="N27" s="103">
        <f t="shared" si="0"/>
        <v>65251</v>
      </c>
      <c r="O27" s="107">
        <f>AVERAGE(B27:M27)</f>
        <v>5437.583333333333</v>
      </c>
      <c r="P27" s="132">
        <f>MAX(B27:M27)</f>
        <v>9742</v>
      </c>
      <c r="Q27" s="43">
        <f>SUM(N27/N58)</f>
        <v>2.9229539076271131E-2</v>
      </c>
    </row>
    <row r="28" spans="1:17" x14ac:dyDescent="0.25">
      <c r="A28" s="32" t="s">
        <v>262</v>
      </c>
      <c r="B28" s="105">
        <v>10844</v>
      </c>
      <c r="C28" s="105">
        <v>10582</v>
      </c>
      <c r="D28" s="105">
        <v>16817</v>
      </c>
      <c r="E28" s="105">
        <v>4813</v>
      </c>
      <c r="F28" s="105">
        <v>6431</v>
      </c>
      <c r="G28" s="105">
        <v>6904</v>
      </c>
      <c r="H28" s="105">
        <v>9270</v>
      </c>
      <c r="I28" s="105">
        <v>9454</v>
      </c>
      <c r="J28" s="105">
        <v>4269</v>
      </c>
      <c r="K28" s="105">
        <v>8658</v>
      </c>
      <c r="L28" s="105">
        <v>5326</v>
      </c>
      <c r="M28" s="105">
        <v>903</v>
      </c>
      <c r="N28" s="103">
        <f t="shared" si="0"/>
        <v>94271</v>
      </c>
      <c r="O28" s="107">
        <f t="shared" si="1"/>
        <v>7855.916666666667</v>
      </c>
      <c r="P28" s="132">
        <f t="shared" si="2"/>
        <v>16817</v>
      </c>
      <c r="Q28" s="43">
        <f>SUM(N28/N58)</f>
        <v>4.2229205349483621E-2</v>
      </c>
    </row>
    <row r="29" spans="1:17" x14ac:dyDescent="0.25">
      <c r="A29" s="32" t="s">
        <v>494</v>
      </c>
      <c r="B29" s="105">
        <v>382</v>
      </c>
      <c r="C29" s="105">
        <v>1352</v>
      </c>
      <c r="D29" s="105">
        <v>731</v>
      </c>
      <c r="E29" s="105">
        <v>297</v>
      </c>
      <c r="F29" s="105">
        <v>193</v>
      </c>
      <c r="G29" s="105">
        <v>632</v>
      </c>
      <c r="H29" s="105">
        <v>849</v>
      </c>
      <c r="I29" s="105">
        <v>1138</v>
      </c>
      <c r="J29" s="105">
        <v>253</v>
      </c>
      <c r="K29" s="105">
        <v>270</v>
      </c>
      <c r="L29" s="105">
        <v>307</v>
      </c>
      <c r="M29" s="105">
        <v>187</v>
      </c>
      <c r="N29" s="103">
        <f t="shared" si="0"/>
        <v>6591</v>
      </c>
      <c r="O29" s="107">
        <f t="shared" ref="O29" si="15">AVERAGE(B29:M29)</f>
        <v>549.25</v>
      </c>
      <c r="P29" s="132">
        <f t="shared" ref="P29" si="16">MAX(B29:M29)</f>
        <v>1352</v>
      </c>
      <c r="Q29" s="43">
        <f>SUM(N29/N58)</f>
        <v>2.9524741697706243E-3</v>
      </c>
    </row>
    <row r="30" spans="1:17" x14ac:dyDescent="0.25">
      <c r="A30" s="32" t="s">
        <v>321</v>
      </c>
      <c r="B30" s="105">
        <v>272</v>
      </c>
      <c r="C30" s="105">
        <v>330</v>
      </c>
      <c r="D30" s="105">
        <v>11</v>
      </c>
      <c r="E30" s="105">
        <v>167</v>
      </c>
      <c r="F30" s="105">
        <v>315</v>
      </c>
      <c r="G30" s="105">
        <v>629</v>
      </c>
      <c r="H30" s="105">
        <v>480</v>
      </c>
      <c r="I30" s="105">
        <v>634</v>
      </c>
      <c r="J30" s="105">
        <v>143</v>
      </c>
      <c r="K30" s="105">
        <v>2</v>
      </c>
      <c r="L30" s="105">
        <v>201</v>
      </c>
      <c r="M30" s="105">
        <v>114</v>
      </c>
      <c r="N30" s="103">
        <f t="shared" si="0"/>
        <v>3298</v>
      </c>
      <c r="O30" s="107">
        <f t="shared" ref="O30" si="17">AVERAGE(B30:M30)</f>
        <v>274.83333333333331</v>
      </c>
      <c r="P30" s="132">
        <f t="shared" ref="P30" si="18">MAX(B30:M30)</f>
        <v>634</v>
      </c>
      <c r="Q30" s="43">
        <f>SUM(N30/N58)</f>
        <v>1.4773569734340037E-3</v>
      </c>
    </row>
    <row r="31" spans="1:17" x14ac:dyDescent="0.25">
      <c r="A31" s="32" t="s">
        <v>266</v>
      </c>
      <c r="B31" s="105">
        <v>557</v>
      </c>
      <c r="C31" s="105">
        <v>1038</v>
      </c>
      <c r="D31" s="105">
        <v>1494</v>
      </c>
      <c r="E31" s="105">
        <v>163</v>
      </c>
      <c r="F31" s="105">
        <v>1036</v>
      </c>
      <c r="G31" s="105">
        <v>962</v>
      </c>
      <c r="H31" s="105">
        <v>888</v>
      </c>
      <c r="I31" s="105">
        <v>1403</v>
      </c>
      <c r="J31" s="105">
        <v>876</v>
      </c>
      <c r="K31" s="105">
        <v>1243</v>
      </c>
      <c r="L31" s="105">
        <v>450</v>
      </c>
      <c r="M31" s="105">
        <v>175</v>
      </c>
      <c r="N31" s="103">
        <f t="shared" si="0"/>
        <v>10285</v>
      </c>
      <c r="O31" s="107">
        <f t="shared" si="1"/>
        <v>857.08333333333337</v>
      </c>
      <c r="P31" s="132">
        <f t="shared" si="2"/>
        <v>1494</v>
      </c>
      <c r="Q31" s="43">
        <f>SUM(N31/N58)</f>
        <v>4.6072214893173834E-3</v>
      </c>
    </row>
    <row r="32" spans="1:17" x14ac:dyDescent="0.25">
      <c r="A32" s="32" t="s">
        <v>267</v>
      </c>
      <c r="B32" s="105">
        <v>688</v>
      </c>
      <c r="C32" s="105">
        <v>1246</v>
      </c>
      <c r="D32" s="105">
        <v>833</v>
      </c>
      <c r="E32" s="105">
        <v>255</v>
      </c>
      <c r="F32" s="105">
        <v>1024</v>
      </c>
      <c r="G32" s="105">
        <v>1296</v>
      </c>
      <c r="H32" s="105">
        <v>1844</v>
      </c>
      <c r="I32" s="105">
        <v>1881</v>
      </c>
      <c r="J32" s="105">
        <v>603</v>
      </c>
      <c r="K32" s="105">
        <v>1645</v>
      </c>
      <c r="L32" s="105">
        <v>677</v>
      </c>
      <c r="M32" s="105">
        <v>181</v>
      </c>
      <c r="N32" s="103">
        <f t="shared" si="0"/>
        <v>12173</v>
      </c>
      <c r="O32" s="107">
        <f t="shared" si="1"/>
        <v>1014.4166666666666</v>
      </c>
      <c r="P32" s="132">
        <f t="shared" si="2"/>
        <v>1881</v>
      </c>
      <c r="Q32" s="43">
        <f>SUM(N32/N58)</f>
        <v>5.4529613212893051E-3</v>
      </c>
    </row>
    <row r="33" spans="1:17" x14ac:dyDescent="0.25">
      <c r="A33" s="32" t="s">
        <v>254</v>
      </c>
      <c r="B33" s="105">
        <v>12972</v>
      </c>
      <c r="C33" s="105">
        <v>9271</v>
      </c>
      <c r="D33" s="105">
        <v>12207</v>
      </c>
      <c r="E33" s="105">
        <v>3574</v>
      </c>
      <c r="F33" s="105">
        <v>5983</v>
      </c>
      <c r="G33" s="105">
        <v>5359</v>
      </c>
      <c r="H33" s="105">
        <v>6658</v>
      </c>
      <c r="I33" s="105">
        <v>7562</v>
      </c>
      <c r="J33" s="105">
        <v>2924</v>
      </c>
      <c r="K33" s="105">
        <v>4328</v>
      </c>
      <c r="L33" s="105">
        <v>2478</v>
      </c>
      <c r="M33" s="105">
        <v>898</v>
      </c>
      <c r="N33" s="103">
        <f t="shared" si="0"/>
        <v>74214</v>
      </c>
      <c r="O33" s="107">
        <f>AVERAGE(B33:M33)</f>
        <v>6184.5</v>
      </c>
      <c r="P33" s="132">
        <f>MAX(B33:M33)</f>
        <v>12972</v>
      </c>
      <c r="Q33" s="43">
        <f>SUM(N33/N58)</f>
        <v>3.3244563501040374E-2</v>
      </c>
    </row>
    <row r="34" spans="1:17" x14ac:dyDescent="0.25">
      <c r="A34" s="32" t="s">
        <v>339</v>
      </c>
      <c r="B34" s="105">
        <v>731</v>
      </c>
      <c r="C34" s="105">
        <v>1933</v>
      </c>
      <c r="D34" s="105">
        <v>3567</v>
      </c>
      <c r="E34" s="105">
        <v>717</v>
      </c>
      <c r="F34" s="105">
        <v>1364</v>
      </c>
      <c r="G34" s="105">
        <v>1968</v>
      </c>
      <c r="H34" s="105">
        <v>2243</v>
      </c>
      <c r="I34" s="105">
        <v>2573</v>
      </c>
      <c r="J34" s="105">
        <v>1608</v>
      </c>
      <c r="K34" s="105">
        <v>1671</v>
      </c>
      <c r="L34" s="105">
        <v>943</v>
      </c>
      <c r="M34" s="105">
        <v>280</v>
      </c>
      <c r="N34" s="103">
        <f t="shared" ref="N34" si="19">SUM(B34:M34)</f>
        <v>19598</v>
      </c>
      <c r="O34" s="107">
        <f>AVERAGE(B34:M34)</f>
        <v>1633.1666666666667</v>
      </c>
      <c r="P34" s="132">
        <f>MAX(B34:M34)</f>
        <v>3567</v>
      </c>
      <c r="Q34" s="43">
        <f>SUM(N34/N58)</f>
        <v>8.7790303109034594E-3</v>
      </c>
    </row>
    <row r="35" spans="1:17" x14ac:dyDescent="0.25">
      <c r="A35" s="32" t="s">
        <v>263</v>
      </c>
      <c r="B35" s="105">
        <v>9184</v>
      </c>
      <c r="C35" s="105">
        <v>10624</v>
      </c>
      <c r="D35" s="105">
        <v>18741</v>
      </c>
      <c r="E35" s="105">
        <v>5094</v>
      </c>
      <c r="F35" s="105">
        <v>7165</v>
      </c>
      <c r="G35" s="105">
        <v>8356</v>
      </c>
      <c r="H35" s="105">
        <v>10172</v>
      </c>
      <c r="I35" s="105">
        <v>11079</v>
      </c>
      <c r="J35" s="105">
        <v>4155</v>
      </c>
      <c r="K35" s="105">
        <v>6836</v>
      </c>
      <c r="L35" s="105">
        <v>4114</v>
      </c>
      <c r="M35" s="105">
        <v>1267</v>
      </c>
      <c r="N35" s="103">
        <f t="shared" si="0"/>
        <v>96787</v>
      </c>
      <c r="O35" s="107">
        <f t="shared" si="1"/>
        <v>8065.583333333333</v>
      </c>
      <c r="P35" s="132">
        <f t="shared" si="2"/>
        <v>18741</v>
      </c>
      <c r="Q35" s="43">
        <f>SUM(N35/N58)</f>
        <v>4.3356261184886877E-2</v>
      </c>
    </row>
    <row r="36" spans="1:17" x14ac:dyDescent="0.25">
      <c r="A36" s="32" t="s">
        <v>149</v>
      </c>
      <c r="B36" s="105">
        <v>23093</v>
      </c>
      <c r="C36" s="105">
        <v>17726</v>
      </c>
      <c r="D36" s="105">
        <v>20830</v>
      </c>
      <c r="E36" s="105">
        <v>5617</v>
      </c>
      <c r="F36" s="105">
        <v>10773</v>
      </c>
      <c r="G36" s="105">
        <v>11176</v>
      </c>
      <c r="H36" s="105">
        <v>14121</v>
      </c>
      <c r="I36" s="105">
        <v>14373</v>
      </c>
      <c r="J36" s="105">
        <v>4787</v>
      </c>
      <c r="K36" s="105">
        <v>8489</v>
      </c>
      <c r="L36" s="105">
        <v>5545</v>
      </c>
      <c r="M36" s="105">
        <v>1640</v>
      </c>
      <c r="N36" s="103">
        <f t="shared" si="0"/>
        <v>138170</v>
      </c>
      <c r="O36" s="107">
        <f t="shared" si="1"/>
        <v>11514.166666666666</v>
      </c>
      <c r="P36" s="132">
        <f t="shared" si="2"/>
        <v>23093</v>
      </c>
      <c r="Q36" s="43">
        <f>SUM(N36/N58)</f>
        <v>6.1894000309089238E-2</v>
      </c>
    </row>
    <row r="37" spans="1:17" x14ac:dyDescent="0.25">
      <c r="A37" s="32" t="s">
        <v>279</v>
      </c>
      <c r="B37" s="105">
        <v>1609</v>
      </c>
      <c r="C37" s="105">
        <v>2108</v>
      </c>
      <c r="D37" s="105">
        <v>3736</v>
      </c>
      <c r="E37" s="105">
        <v>433</v>
      </c>
      <c r="F37" s="105">
        <v>1610</v>
      </c>
      <c r="G37" s="105">
        <v>1831</v>
      </c>
      <c r="H37" s="105">
        <v>2257</v>
      </c>
      <c r="I37" s="105">
        <v>3167</v>
      </c>
      <c r="J37" s="105">
        <v>605</v>
      </c>
      <c r="K37" s="105">
        <v>2026</v>
      </c>
      <c r="L37" s="105">
        <v>953</v>
      </c>
      <c r="M37" s="105">
        <v>263</v>
      </c>
      <c r="N37" s="103">
        <f t="shared" si="0"/>
        <v>20598</v>
      </c>
      <c r="O37" s="107">
        <f t="shared" si="1"/>
        <v>1716.5</v>
      </c>
      <c r="P37" s="132">
        <f t="shared" si="2"/>
        <v>3736</v>
      </c>
      <c r="Q37" s="43">
        <f>SUM(N37/N58)</f>
        <v>9.2269857303801123E-3</v>
      </c>
    </row>
    <row r="38" spans="1:17" x14ac:dyDescent="0.25">
      <c r="A38" s="32" t="s">
        <v>57</v>
      </c>
      <c r="B38" s="105">
        <v>7004</v>
      </c>
      <c r="C38" s="105">
        <v>7609</v>
      </c>
      <c r="D38" s="105">
        <v>10459</v>
      </c>
      <c r="E38" s="105">
        <v>3197</v>
      </c>
      <c r="F38" s="105">
        <v>3540</v>
      </c>
      <c r="G38" s="105">
        <v>5569</v>
      </c>
      <c r="H38" s="105">
        <v>6167</v>
      </c>
      <c r="I38" s="105">
        <v>7692</v>
      </c>
      <c r="J38" s="105">
        <v>3033</v>
      </c>
      <c r="K38" s="105">
        <v>6017</v>
      </c>
      <c r="L38" s="105">
        <v>3773</v>
      </c>
      <c r="M38" s="105">
        <v>786</v>
      </c>
      <c r="N38" s="103">
        <f t="shared" si="0"/>
        <v>64846</v>
      </c>
      <c r="O38" s="107">
        <f t="shared" ref="O38:O56" si="20">AVERAGE(B38:M38)</f>
        <v>5403.833333333333</v>
      </c>
      <c r="P38" s="132">
        <f t="shared" ref="P38:P56" si="21">MAX(B38:M38)</f>
        <v>10459</v>
      </c>
      <c r="Q38" s="43">
        <f>SUM(N38/N58)</f>
        <v>2.9048117131383083E-2</v>
      </c>
    </row>
    <row r="39" spans="1:17" x14ac:dyDescent="0.25">
      <c r="A39" s="32" t="s">
        <v>280</v>
      </c>
      <c r="B39" s="105">
        <v>3258</v>
      </c>
      <c r="C39" s="105">
        <v>2266</v>
      </c>
      <c r="D39" s="105">
        <v>841</v>
      </c>
      <c r="E39" s="105">
        <v>2987</v>
      </c>
      <c r="F39" s="105">
        <v>4813</v>
      </c>
      <c r="G39" s="105">
        <v>5003</v>
      </c>
      <c r="H39" s="105">
        <v>6036</v>
      </c>
      <c r="I39" s="105">
        <v>7340</v>
      </c>
      <c r="J39" s="105">
        <v>2819</v>
      </c>
      <c r="K39" s="105">
        <v>3817</v>
      </c>
      <c r="L39" s="105">
        <v>2521</v>
      </c>
      <c r="M39" s="105">
        <v>854</v>
      </c>
      <c r="N39" s="103">
        <f t="shared" si="0"/>
        <v>42555</v>
      </c>
      <c r="O39" s="107">
        <f t="shared" si="20"/>
        <v>3546.25</v>
      </c>
      <c r="P39" s="132">
        <f t="shared" si="21"/>
        <v>7340</v>
      </c>
      <c r="Q39" s="43">
        <f>SUM(N39/N58)</f>
        <v>1.9062742875828997E-2</v>
      </c>
    </row>
    <row r="40" spans="1:17" x14ac:dyDescent="0.25">
      <c r="A40" s="32" t="s">
        <v>178</v>
      </c>
      <c r="B40" s="105">
        <v>19448</v>
      </c>
      <c r="C40" s="105">
        <v>13478</v>
      </c>
      <c r="D40" s="105">
        <v>15493</v>
      </c>
      <c r="E40" s="105">
        <v>4668</v>
      </c>
      <c r="F40" s="105">
        <v>7461</v>
      </c>
      <c r="G40" s="105">
        <v>7293</v>
      </c>
      <c r="H40" s="105">
        <v>9601</v>
      </c>
      <c r="I40" s="105">
        <v>10339</v>
      </c>
      <c r="J40" s="105">
        <v>4134</v>
      </c>
      <c r="K40" s="105">
        <v>6212</v>
      </c>
      <c r="L40" s="105">
        <v>4141</v>
      </c>
      <c r="M40" s="105">
        <v>1008</v>
      </c>
      <c r="N40" s="103">
        <f t="shared" si="0"/>
        <v>103276</v>
      </c>
      <c r="O40" s="107">
        <f t="shared" si="20"/>
        <v>8606.3333333333339</v>
      </c>
      <c r="P40" s="132">
        <f t="shared" si="21"/>
        <v>19448</v>
      </c>
      <c r="Q40" s="43">
        <f>SUM(N40/N58)</f>
        <v>4.6263043901870887E-2</v>
      </c>
    </row>
    <row r="41" spans="1:17" x14ac:dyDescent="0.25">
      <c r="A41" s="32" t="s">
        <v>186</v>
      </c>
      <c r="B41" s="105">
        <v>340</v>
      </c>
      <c r="C41" s="105">
        <v>1465</v>
      </c>
      <c r="D41" s="105">
        <v>698</v>
      </c>
      <c r="E41" s="105">
        <v>162</v>
      </c>
      <c r="F41" s="105">
        <v>57</v>
      </c>
      <c r="G41" s="105">
        <v>362</v>
      </c>
      <c r="H41" s="105">
        <v>376</v>
      </c>
      <c r="I41" s="105">
        <v>744</v>
      </c>
      <c r="J41" s="105">
        <v>114</v>
      </c>
      <c r="K41" s="105">
        <v>127</v>
      </c>
      <c r="L41" s="105">
        <v>49</v>
      </c>
      <c r="M41" s="105">
        <v>29</v>
      </c>
      <c r="N41" s="103">
        <f t="shared" si="0"/>
        <v>4523</v>
      </c>
      <c r="O41" s="107">
        <f t="shared" si="20"/>
        <v>376.91666666666669</v>
      </c>
      <c r="P41" s="132">
        <f t="shared" si="21"/>
        <v>1465</v>
      </c>
      <c r="Q41" s="43">
        <f>SUM(N41/N58)</f>
        <v>2.0261023622929046E-3</v>
      </c>
    </row>
    <row r="42" spans="1:17" x14ac:dyDescent="0.25">
      <c r="A42" s="32" t="s">
        <v>322</v>
      </c>
      <c r="B42" s="105">
        <v>76</v>
      </c>
      <c r="C42" s="105">
        <v>58</v>
      </c>
      <c r="D42" s="105">
        <v>18</v>
      </c>
      <c r="E42" s="105">
        <v>15</v>
      </c>
      <c r="F42" s="105">
        <v>6</v>
      </c>
      <c r="G42" s="105">
        <v>14</v>
      </c>
      <c r="H42" s="105">
        <v>24</v>
      </c>
      <c r="I42" s="105">
        <v>11</v>
      </c>
      <c r="J42" s="105">
        <v>0</v>
      </c>
      <c r="K42" s="105">
        <v>0</v>
      </c>
      <c r="L42" s="105">
        <v>3</v>
      </c>
      <c r="M42" s="105">
        <v>22</v>
      </c>
      <c r="N42" s="103">
        <f t="shared" si="0"/>
        <v>247</v>
      </c>
      <c r="O42" s="107">
        <f t="shared" si="20"/>
        <v>20.583333333333332</v>
      </c>
      <c r="P42" s="132">
        <f t="shared" si="21"/>
        <v>76</v>
      </c>
      <c r="Q42" s="43">
        <f>SUM(N42/N58)</f>
        <v>1.1064498861073346E-4</v>
      </c>
    </row>
    <row r="43" spans="1:17" x14ac:dyDescent="0.25">
      <c r="A43" s="32" t="s">
        <v>255</v>
      </c>
      <c r="B43" s="105">
        <v>18875</v>
      </c>
      <c r="C43" s="105">
        <v>13485</v>
      </c>
      <c r="D43" s="105">
        <v>16771</v>
      </c>
      <c r="E43" s="105">
        <v>4568</v>
      </c>
      <c r="F43" s="105">
        <v>8102</v>
      </c>
      <c r="G43" s="105">
        <v>7549</v>
      </c>
      <c r="H43" s="105">
        <v>10547</v>
      </c>
      <c r="I43" s="105">
        <v>10841</v>
      </c>
      <c r="J43" s="105">
        <v>4347</v>
      </c>
      <c r="K43" s="105">
        <v>5692</v>
      </c>
      <c r="L43" s="105">
        <v>4516</v>
      </c>
      <c r="M43" s="105">
        <v>1171</v>
      </c>
      <c r="N43" s="103">
        <f t="shared" si="0"/>
        <v>106464</v>
      </c>
      <c r="O43" s="107">
        <f t="shared" ref="O43:O48" si="22">AVERAGE(B43:M43)</f>
        <v>8872</v>
      </c>
      <c r="P43" s="132">
        <f t="shared" ref="P43:P48" si="23">MAX(B43:M43)</f>
        <v>18875</v>
      </c>
      <c r="Q43" s="43">
        <f>SUM(N43/N58)</f>
        <v>4.7691125779162458E-2</v>
      </c>
    </row>
    <row r="44" spans="1:17" x14ac:dyDescent="0.25">
      <c r="A44" s="189" t="s">
        <v>454</v>
      </c>
      <c r="B44" s="105">
        <v>1009</v>
      </c>
      <c r="C44" s="105">
        <v>190</v>
      </c>
      <c r="D44" s="105">
        <v>75</v>
      </c>
      <c r="E44" s="105">
        <v>27</v>
      </c>
      <c r="F44" s="105">
        <v>40</v>
      </c>
      <c r="G44" s="105">
        <v>201</v>
      </c>
      <c r="H44" s="105">
        <v>111</v>
      </c>
      <c r="I44" s="105">
        <v>128</v>
      </c>
      <c r="J44" s="105">
        <v>20</v>
      </c>
      <c r="K44" s="105">
        <v>34</v>
      </c>
      <c r="L44" s="105">
        <v>54</v>
      </c>
      <c r="M44" s="105">
        <v>31</v>
      </c>
      <c r="N44" s="103">
        <f t="shared" si="0"/>
        <v>1920</v>
      </c>
      <c r="O44" s="107">
        <f t="shared" si="22"/>
        <v>160</v>
      </c>
      <c r="P44" s="132">
        <f t="shared" si="23"/>
        <v>1009</v>
      </c>
      <c r="Q44" s="43">
        <f>SUM(N44/N58)</f>
        <v>8.6007440539517506E-4</v>
      </c>
    </row>
    <row r="45" spans="1:17" x14ac:dyDescent="0.25">
      <c r="A45" s="32" t="s">
        <v>256</v>
      </c>
      <c r="B45" s="105">
        <v>1268</v>
      </c>
      <c r="C45" s="105">
        <v>1059</v>
      </c>
      <c r="D45" s="105">
        <v>244</v>
      </c>
      <c r="E45" s="105">
        <v>1224</v>
      </c>
      <c r="F45" s="105">
        <v>3474</v>
      </c>
      <c r="G45" s="105">
        <v>2393</v>
      </c>
      <c r="H45" s="105">
        <v>2945</v>
      </c>
      <c r="I45" s="105">
        <v>3046</v>
      </c>
      <c r="J45" s="105">
        <v>1289</v>
      </c>
      <c r="K45" s="105">
        <v>1906</v>
      </c>
      <c r="L45" s="105">
        <v>1190</v>
      </c>
      <c r="M45" s="105">
        <v>313</v>
      </c>
      <c r="N45" s="103">
        <f t="shared" si="0"/>
        <v>20351</v>
      </c>
      <c r="O45" s="107">
        <f t="shared" si="22"/>
        <v>1695.9166666666667</v>
      </c>
      <c r="P45" s="132">
        <f t="shared" si="23"/>
        <v>3474</v>
      </c>
      <c r="Q45" s="43">
        <f>SUM(N45/N58)</f>
        <v>9.1163407417693791E-3</v>
      </c>
    </row>
    <row r="46" spans="1:17" x14ac:dyDescent="0.25">
      <c r="A46" s="32" t="s">
        <v>264</v>
      </c>
      <c r="B46" s="105">
        <v>8089</v>
      </c>
      <c r="C46" s="105">
        <v>9791</v>
      </c>
      <c r="D46" s="105">
        <v>17241</v>
      </c>
      <c r="E46" s="105">
        <v>4769</v>
      </c>
      <c r="F46" s="105">
        <v>7470</v>
      </c>
      <c r="G46" s="105">
        <v>6792</v>
      </c>
      <c r="H46" s="105">
        <v>9401</v>
      </c>
      <c r="I46" s="105">
        <v>8646</v>
      </c>
      <c r="J46" s="105">
        <v>4157</v>
      </c>
      <c r="K46" s="105">
        <v>5276</v>
      </c>
      <c r="L46" s="105">
        <v>3215</v>
      </c>
      <c r="M46" s="105">
        <v>1002</v>
      </c>
      <c r="N46" s="103">
        <f t="shared" si="0"/>
        <v>85849</v>
      </c>
      <c r="O46" s="107">
        <f t="shared" si="22"/>
        <v>7154.083333333333</v>
      </c>
      <c r="P46" s="132">
        <f t="shared" si="23"/>
        <v>17241</v>
      </c>
      <c r="Q46" s="43">
        <f>SUM(N46/N58)</f>
        <v>3.8456524806651245E-2</v>
      </c>
    </row>
    <row r="47" spans="1:17" x14ac:dyDescent="0.25">
      <c r="A47" s="32" t="s">
        <v>285</v>
      </c>
      <c r="B47" s="105">
        <v>1629</v>
      </c>
      <c r="C47" s="105">
        <v>1649</v>
      </c>
      <c r="D47" s="105">
        <v>1335</v>
      </c>
      <c r="E47" s="105">
        <v>406</v>
      </c>
      <c r="F47" s="105">
        <v>775</v>
      </c>
      <c r="G47" s="105">
        <v>2462</v>
      </c>
      <c r="H47" s="105">
        <v>1758</v>
      </c>
      <c r="I47" s="105">
        <v>2253</v>
      </c>
      <c r="J47" s="105">
        <v>619</v>
      </c>
      <c r="K47" s="105">
        <v>516</v>
      </c>
      <c r="L47" s="105">
        <v>762</v>
      </c>
      <c r="M47" s="105">
        <v>537</v>
      </c>
      <c r="N47" s="103">
        <f t="shared" si="0"/>
        <v>14701</v>
      </c>
      <c r="O47" s="107">
        <f t="shared" si="22"/>
        <v>1225.0833333333333</v>
      </c>
      <c r="P47" s="132">
        <f t="shared" si="23"/>
        <v>2462</v>
      </c>
      <c r="Q47" s="43">
        <f>SUM(N47/N58)</f>
        <v>6.5853926217262857E-3</v>
      </c>
    </row>
    <row r="48" spans="1:17" x14ac:dyDescent="0.25">
      <c r="A48" s="32" t="s">
        <v>269</v>
      </c>
      <c r="B48" s="105">
        <v>3966</v>
      </c>
      <c r="C48" s="105">
        <v>3671</v>
      </c>
      <c r="D48" s="105">
        <v>1986</v>
      </c>
      <c r="E48" s="105">
        <v>3878</v>
      </c>
      <c r="F48" s="105">
        <v>6115</v>
      </c>
      <c r="G48" s="105">
        <v>7195</v>
      </c>
      <c r="H48" s="105">
        <v>10390</v>
      </c>
      <c r="I48" s="105">
        <v>10751</v>
      </c>
      <c r="J48" s="105">
        <v>4852</v>
      </c>
      <c r="K48" s="105">
        <v>7060</v>
      </c>
      <c r="L48" s="105">
        <v>3631</v>
      </c>
      <c r="M48" s="105">
        <v>1299</v>
      </c>
      <c r="N48" s="103">
        <f t="shared" si="0"/>
        <v>64794</v>
      </c>
      <c r="O48" s="107">
        <f t="shared" si="22"/>
        <v>5399.5</v>
      </c>
      <c r="P48" s="132">
        <f t="shared" si="23"/>
        <v>10751</v>
      </c>
      <c r="Q48" s="43">
        <f>SUM(N48/N58)</f>
        <v>2.9024823449570299E-2</v>
      </c>
    </row>
    <row r="49" spans="1:17" x14ac:dyDescent="0.25">
      <c r="A49" s="32" t="s">
        <v>190</v>
      </c>
      <c r="B49" s="105">
        <v>1181</v>
      </c>
      <c r="C49" s="105">
        <v>1751</v>
      </c>
      <c r="D49" s="105">
        <v>1181</v>
      </c>
      <c r="E49" s="105">
        <v>442</v>
      </c>
      <c r="F49" s="105">
        <v>1078</v>
      </c>
      <c r="G49" s="105">
        <v>2205</v>
      </c>
      <c r="H49" s="105">
        <v>1643</v>
      </c>
      <c r="I49" s="105">
        <v>2488</v>
      </c>
      <c r="J49" s="105">
        <v>844</v>
      </c>
      <c r="K49" s="105">
        <v>416</v>
      </c>
      <c r="L49" s="105">
        <v>392</v>
      </c>
      <c r="M49" s="105">
        <v>420</v>
      </c>
      <c r="N49" s="103">
        <f t="shared" si="0"/>
        <v>14041</v>
      </c>
      <c r="O49" s="107">
        <f t="shared" si="20"/>
        <v>1170.0833333333333</v>
      </c>
      <c r="P49" s="132">
        <f t="shared" si="21"/>
        <v>2488</v>
      </c>
      <c r="Q49" s="43">
        <f>SUM(N49/N58)</f>
        <v>6.2897420448716941E-3</v>
      </c>
    </row>
    <row r="50" spans="1:17" x14ac:dyDescent="0.25">
      <c r="A50" s="32" t="s">
        <v>158</v>
      </c>
      <c r="B50" s="105">
        <v>8294</v>
      </c>
      <c r="C50" s="105">
        <v>7795</v>
      </c>
      <c r="D50" s="105">
        <v>12774</v>
      </c>
      <c r="E50" s="105">
        <v>4538</v>
      </c>
      <c r="F50" s="105">
        <v>6744</v>
      </c>
      <c r="G50" s="105">
        <v>6243</v>
      </c>
      <c r="H50" s="105">
        <v>7930</v>
      </c>
      <c r="I50" s="105">
        <v>8771</v>
      </c>
      <c r="J50" s="105">
        <v>3679</v>
      </c>
      <c r="K50" s="105">
        <v>6177</v>
      </c>
      <c r="L50" s="105">
        <v>3854</v>
      </c>
      <c r="M50" s="105">
        <v>809</v>
      </c>
      <c r="N50" s="103">
        <f t="shared" si="0"/>
        <v>77608</v>
      </c>
      <c r="O50" s="107">
        <f t="shared" si="20"/>
        <v>6467.333333333333</v>
      </c>
      <c r="P50" s="132">
        <f t="shared" si="21"/>
        <v>12774</v>
      </c>
      <c r="Q50" s="43">
        <f>SUM(N50/N58)</f>
        <v>3.476492419474414E-2</v>
      </c>
    </row>
    <row r="51" spans="1:17" x14ac:dyDescent="0.25">
      <c r="A51" s="32" t="s">
        <v>257</v>
      </c>
      <c r="B51" s="105">
        <v>3571</v>
      </c>
      <c r="C51" s="105">
        <v>3036</v>
      </c>
      <c r="D51" s="105">
        <v>972</v>
      </c>
      <c r="E51" s="105">
        <v>3526</v>
      </c>
      <c r="F51" s="105">
        <v>6983</v>
      </c>
      <c r="G51" s="105">
        <v>6049</v>
      </c>
      <c r="H51" s="105">
        <v>8247</v>
      </c>
      <c r="I51" s="105">
        <v>7816</v>
      </c>
      <c r="J51" s="105">
        <v>3970</v>
      </c>
      <c r="K51" s="105">
        <v>5164</v>
      </c>
      <c r="L51" s="105">
        <v>2780</v>
      </c>
      <c r="M51" s="105">
        <v>732</v>
      </c>
      <c r="N51" s="103">
        <f t="shared" si="0"/>
        <v>52846</v>
      </c>
      <c r="O51" s="107">
        <f t="shared" ref="O51:O54" si="24">AVERAGE(B51:M51)</f>
        <v>4403.833333333333</v>
      </c>
      <c r="P51" s="132">
        <f t="shared" ref="P51:P54" si="25">MAX(B51:M51)</f>
        <v>8247</v>
      </c>
      <c r="Q51" s="43">
        <f>SUM(N51/N58)</f>
        <v>2.3672652097663241E-2</v>
      </c>
    </row>
    <row r="52" spans="1:17" x14ac:dyDescent="0.25">
      <c r="A52" s="32" t="s">
        <v>258</v>
      </c>
      <c r="B52" s="105">
        <v>4806</v>
      </c>
      <c r="C52" s="105">
        <v>6828</v>
      </c>
      <c r="D52" s="105">
        <v>10908</v>
      </c>
      <c r="E52" s="105">
        <v>3088</v>
      </c>
      <c r="F52" s="105">
        <v>4826</v>
      </c>
      <c r="G52" s="105">
        <v>5642</v>
      </c>
      <c r="H52" s="105">
        <v>6528</v>
      </c>
      <c r="I52" s="105">
        <v>7706</v>
      </c>
      <c r="J52" s="105">
        <v>2755</v>
      </c>
      <c r="K52" s="105">
        <v>4628</v>
      </c>
      <c r="L52" s="105">
        <v>2804</v>
      </c>
      <c r="M52" s="105">
        <v>1322</v>
      </c>
      <c r="N52" s="103">
        <f t="shared" si="0"/>
        <v>61841</v>
      </c>
      <c r="O52" s="107">
        <f t="shared" si="24"/>
        <v>5153.416666666667</v>
      </c>
      <c r="P52" s="132">
        <f t="shared" si="25"/>
        <v>10908</v>
      </c>
      <c r="Q52" s="43">
        <f>SUM(N52/N58)</f>
        <v>2.7702011095855742E-2</v>
      </c>
    </row>
    <row r="53" spans="1:17" x14ac:dyDescent="0.25">
      <c r="A53" s="32" t="s">
        <v>327</v>
      </c>
      <c r="B53" s="105">
        <v>296</v>
      </c>
      <c r="C53" s="105">
        <v>434</v>
      </c>
      <c r="D53" s="105">
        <v>27</v>
      </c>
      <c r="E53" s="105">
        <v>56</v>
      </c>
      <c r="F53" s="105">
        <v>1033</v>
      </c>
      <c r="G53" s="105">
        <v>910</v>
      </c>
      <c r="H53" s="105">
        <v>682</v>
      </c>
      <c r="I53" s="105">
        <v>1221</v>
      </c>
      <c r="J53" s="105">
        <v>265</v>
      </c>
      <c r="K53" s="105">
        <v>768</v>
      </c>
      <c r="L53" s="105">
        <v>489</v>
      </c>
      <c r="M53" s="105">
        <v>211</v>
      </c>
      <c r="N53" s="103">
        <f t="shared" si="0"/>
        <v>6392</v>
      </c>
      <c r="O53" s="107">
        <f t="shared" si="24"/>
        <v>532.66666666666663</v>
      </c>
      <c r="P53" s="132">
        <f t="shared" si="25"/>
        <v>1221</v>
      </c>
      <c r="Q53" s="43">
        <f>SUM(N53/N58)</f>
        <v>2.8633310412947703E-3</v>
      </c>
    </row>
    <row r="54" spans="1:17" x14ac:dyDescent="0.25">
      <c r="A54" s="32" t="s">
        <v>412</v>
      </c>
      <c r="B54" s="105">
        <v>4585</v>
      </c>
      <c r="C54" s="105">
        <v>5768</v>
      </c>
      <c r="D54" s="105">
        <v>9602</v>
      </c>
      <c r="E54" s="105">
        <v>3160</v>
      </c>
      <c r="F54" s="105">
        <v>5084</v>
      </c>
      <c r="G54" s="105">
        <v>4853</v>
      </c>
      <c r="H54" s="105">
        <v>5615</v>
      </c>
      <c r="I54" s="105">
        <v>6703</v>
      </c>
      <c r="J54" s="105">
        <v>2591</v>
      </c>
      <c r="K54" s="105">
        <v>2943</v>
      </c>
      <c r="L54" s="105">
        <v>2338</v>
      </c>
      <c r="M54" s="105">
        <v>1290</v>
      </c>
      <c r="N54" s="103">
        <f t="shared" si="0"/>
        <v>54532</v>
      </c>
      <c r="O54" s="107">
        <f t="shared" si="24"/>
        <v>4544.333333333333</v>
      </c>
      <c r="P54" s="132">
        <f t="shared" si="25"/>
        <v>9602</v>
      </c>
      <c r="Q54" s="43">
        <f>SUM(N54/N58)</f>
        <v>2.4427904934900879E-2</v>
      </c>
    </row>
    <row r="55" spans="1:17" x14ac:dyDescent="0.25">
      <c r="A55" s="32" t="s">
        <v>259</v>
      </c>
      <c r="B55" s="105">
        <v>3220</v>
      </c>
      <c r="C55" s="105">
        <v>2528</v>
      </c>
      <c r="D55" s="105">
        <v>4247</v>
      </c>
      <c r="E55" s="105">
        <v>1256</v>
      </c>
      <c r="F55" s="105">
        <v>1976</v>
      </c>
      <c r="G55" s="105">
        <v>1781</v>
      </c>
      <c r="H55" s="105">
        <v>2606</v>
      </c>
      <c r="I55" s="105">
        <v>4546</v>
      </c>
      <c r="J55" s="105">
        <v>2138</v>
      </c>
      <c r="K55" s="105">
        <v>2877</v>
      </c>
      <c r="L55" s="105">
        <v>1691</v>
      </c>
      <c r="M55" s="105">
        <v>441</v>
      </c>
      <c r="N55" s="103">
        <f t="shared" si="0"/>
        <v>29307</v>
      </c>
      <c r="O55" s="107">
        <f t="shared" si="20"/>
        <v>2442.25</v>
      </c>
      <c r="P55" s="132">
        <f t="shared" si="21"/>
        <v>4546</v>
      </c>
      <c r="Q55" s="43">
        <f>SUM(N55/N58)</f>
        <v>1.312822947860229E-2</v>
      </c>
    </row>
    <row r="56" spans="1:17" x14ac:dyDescent="0.25">
      <c r="A56" s="32" t="s">
        <v>281</v>
      </c>
      <c r="B56" s="105">
        <v>4943</v>
      </c>
      <c r="C56" s="105">
        <v>6770</v>
      </c>
      <c r="D56" s="105">
        <v>13337</v>
      </c>
      <c r="E56" s="105">
        <v>3982</v>
      </c>
      <c r="F56" s="105">
        <v>5322</v>
      </c>
      <c r="G56" s="105">
        <v>5773</v>
      </c>
      <c r="H56" s="105">
        <v>6778</v>
      </c>
      <c r="I56" s="105">
        <v>7440</v>
      </c>
      <c r="J56" s="105">
        <v>3076</v>
      </c>
      <c r="K56" s="105">
        <v>5139</v>
      </c>
      <c r="L56" s="105">
        <v>2832</v>
      </c>
      <c r="M56" s="105">
        <v>949</v>
      </c>
      <c r="N56" s="103">
        <f t="shared" si="0"/>
        <v>66341</v>
      </c>
      <c r="O56" s="107">
        <f t="shared" si="20"/>
        <v>5528.416666666667</v>
      </c>
      <c r="P56" s="132">
        <f t="shared" si="21"/>
        <v>13337</v>
      </c>
      <c r="Q56" s="43">
        <f>SUM(N56/N58)</f>
        <v>2.9717810483500681E-2</v>
      </c>
    </row>
    <row r="57" spans="1:17" x14ac:dyDescent="0.25">
      <c r="A57" s="32" t="s">
        <v>260</v>
      </c>
      <c r="B57" s="105">
        <v>4170</v>
      </c>
      <c r="C57" s="105">
        <v>6624</v>
      </c>
      <c r="D57" s="105">
        <v>12429</v>
      </c>
      <c r="E57" s="105">
        <v>3524</v>
      </c>
      <c r="F57" s="105">
        <v>4882</v>
      </c>
      <c r="G57" s="105">
        <v>4938</v>
      </c>
      <c r="H57" s="105">
        <v>5451</v>
      </c>
      <c r="I57" s="105">
        <v>6476</v>
      </c>
      <c r="J57" s="105">
        <v>2847</v>
      </c>
      <c r="K57" s="105">
        <v>3368</v>
      </c>
      <c r="L57" s="105">
        <v>2376</v>
      </c>
      <c r="M57" s="105">
        <v>991</v>
      </c>
      <c r="N57" s="103">
        <f t="shared" si="0"/>
        <v>58076</v>
      </c>
      <c r="O57" s="107">
        <f>AVERAGE(B57:M57)</f>
        <v>4839.666666666667</v>
      </c>
      <c r="P57" s="132">
        <f>MAX(B57:M57)</f>
        <v>12429</v>
      </c>
      <c r="Q57" s="43">
        <f>SUM(N57/N58)</f>
        <v>2.601545894152614E-2</v>
      </c>
    </row>
    <row r="58" spans="1:17" x14ac:dyDescent="0.25">
      <c r="A58" s="32" t="s">
        <v>15</v>
      </c>
      <c r="B58" s="103">
        <f t="shared" ref="B58:M58" si="26">SUM(B3:B57)</f>
        <v>261027</v>
      </c>
      <c r="C58" s="103">
        <f t="shared" si="26"/>
        <v>250091</v>
      </c>
      <c r="D58" s="103">
        <f t="shared" si="26"/>
        <v>331362</v>
      </c>
      <c r="E58" s="103">
        <f t="shared" si="26"/>
        <v>105593</v>
      </c>
      <c r="F58" s="103">
        <f t="shared" si="26"/>
        <v>175506</v>
      </c>
      <c r="G58" s="103">
        <f t="shared" si="26"/>
        <v>203987</v>
      </c>
      <c r="H58" s="103">
        <f t="shared" si="26"/>
        <v>235175</v>
      </c>
      <c r="I58" s="103">
        <f t="shared" si="26"/>
        <v>269163</v>
      </c>
      <c r="J58" s="103">
        <f t="shared" si="26"/>
        <v>101805</v>
      </c>
      <c r="K58" s="103">
        <f t="shared" si="26"/>
        <v>159484</v>
      </c>
      <c r="L58" s="103">
        <f t="shared" si="26"/>
        <v>104562</v>
      </c>
      <c r="M58" s="103">
        <f t="shared" si="26"/>
        <v>34610</v>
      </c>
      <c r="N58" s="103">
        <f>SUM(B58:M58)</f>
        <v>2232365</v>
      </c>
      <c r="O58" s="107">
        <f>AVERAGE(B58:M58)</f>
        <v>186030.41666666666</v>
      </c>
      <c r="P58" s="132">
        <f>MAX(B58:M58)</f>
        <v>331362</v>
      </c>
    </row>
    <row r="59" spans="1:17" x14ac:dyDescent="0.25">
      <c r="A59" s="33" t="s">
        <v>298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08"/>
      <c r="P59" s="123"/>
    </row>
    <row r="60" spans="1:17" x14ac:dyDescent="0.25">
      <c r="A60" s="33" t="s">
        <v>340</v>
      </c>
      <c r="B60" s="105">
        <v>169861</v>
      </c>
      <c r="C60" s="105">
        <v>159016</v>
      </c>
      <c r="D60" s="105">
        <v>121925</v>
      </c>
      <c r="E60" s="105">
        <v>18080</v>
      </c>
      <c r="F60" s="105">
        <v>64617</v>
      </c>
      <c r="G60" s="105">
        <v>159250</v>
      </c>
      <c r="H60" s="105">
        <v>107650</v>
      </c>
      <c r="I60" s="105">
        <v>180660</v>
      </c>
      <c r="J60" s="105">
        <v>65258</v>
      </c>
      <c r="K60" s="105">
        <v>85182</v>
      </c>
      <c r="L60" s="105">
        <v>83702</v>
      </c>
      <c r="M60" s="105">
        <v>23683</v>
      </c>
      <c r="N60" s="121">
        <f>SUM(B60:M60)</f>
        <v>1238884</v>
      </c>
      <c r="O60" s="122">
        <f>AVERAGE(B60:M60)</f>
        <v>103240.33333333333</v>
      </c>
      <c r="P60" s="131">
        <f>MAX(B60:M60)</f>
        <v>180660</v>
      </c>
    </row>
    <row r="61" spans="1:17" x14ac:dyDescent="0.25">
      <c r="A61" s="33" t="s">
        <v>386</v>
      </c>
      <c r="B61" s="105">
        <v>261027</v>
      </c>
      <c r="C61" s="105">
        <v>250091</v>
      </c>
      <c r="D61" s="105">
        <v>331362</v>
      </c>
      <c r="E61" s="105">
        <v>105593</v>
      </c>
      <c r="F61" s="105">
        <v>175506</v>
      </c>
      <c r="G61" s="105">
        <v>203987</v>
      </c>
      <c r="H61" s="105">
        <v>235175</v>
      </c>
      <c r="I61" s="105">
        <v>269163</v>
      </c>
      <c r="J61" s="105">
        <v>101805</v>
      </c>
      <c r="K61" s="105">
        <v>159484</v>
      </c>
      <c r="L61" s="105">
        <v>104562</v>
      </c>
      <c r="M61" s="105">
        <v>34610</v>
      </c>
      <c r="N61" s="103">
        <f>SUM(B61:M61)</f>
        <v>2232365</v>
      </c>
      <c r="O61" s="107">
        <f>AVERAGE(B61:M61)</f>
        <v>186030.41666666666</v>
      </c>
      <c r="P61" s="132">
        <f>MAX(B61:M61)</f>
        <v>331362</v>
      </c>
    </row>
    <row r="62" spans="1:17" x14ac:dyDescent="0.25">
      <c r="A62" s="33" t="s">
        <v>47</v>
      </c>
      <c r="B62" s="105">
        <f t="shared" ref="B62:C62" si="27">SUM(B61-B60)</f>
        <v>91166</v>
      </c>
      <c r="C62" s="105">
        <f t="shared" si="27"/>
        <v>91075</v>
      </c>
      <c r="D62" s="105">
        <f t="shared" ref="D62:E62" si="28">SUM(D61-D60)</f>
        <v>209437</v>
      </c>
      <c r="E62" s="105">
        <f t="shared" si="28"/>
        <v>87513</v>
      </c>
      <c r="F62" s="105">
        <f t="shared" ref="F62:G62" si="29">SUM(F61-F60)</f>
        <v>110889</v>
      </c>
      <c r="G62" s="105">
        <f t="shared" si="29"/>
        <v>44737</v>
      </c>
      <c r="H62" s="105">
        <f t="shared" ref="H62:I62" si="30">SUM(H61-H60)</f>
        <v>127525</v>
      </c>
      <c r="I62" s="105">
        <f t="shared" si="30"/>
        <v>88503</v>
      </c>
      <c r="J62" s="105">
        <f t="shared" ref="J62" si="31">SUM(J61-J60)</f>
        <v>36547</v>
      </c>
      <c r="K62" s="105">
        <f t="shared" ref="K62:L62" si="32">SUM(K61-K60)</f>
        <v>74302</v>
      </c>
      <c r="L62" s="105">
        <f t="shared" si="32"/>
        <v>20860</v>
      </c>
      <c r="M62" s="105">
        <f t="shared" ref="M62" si="33">SUM(M61-M60)</f>
        <v>10927</v>
      </c>
      <c r="N62" s="103">
        <f>SUM(B62:M62)</f>
        <v>993481</v>
      </c>
    </row>
    <row r="63" spans="1:17" x14ac:dyDescent="0.25">
      <c r="A63" s="33" t="s">
        <v>48</v>
      </c>
      <c r="B63" s="44">
        <f t="shared" ref="B63:C63" si="34">SUM(B62/B60)</f>
        <v>0.5367094271198215</v>
      </c>
      <c r="C63" s="44">
        <f t="shared" si="34"/>
        <v>0.57274110781305021</v>
      </c>
      <c r="D63" s="44">
        <f t="shared" ref="D63:E63" si="35">SUM(D62/D60)</f>
        <v>1.7177527168341193</v>
      </c>
      <c r="E63" s="44">
        <f t="shared" si="35"/>
        <v>4.8403207964601771</v>
      </c>
      <c r="F63" s="44">
        <f t="shared" ref="F63:G63" si="36">SUM(F62/F60)</f>
        <v>1.7160963833047032</v>
      </c>
      <c r="G63" s="44">
        <f t="shared" si="36"/>
        <v>0.28092307692307694</v>
      </c>
      <c r="H63" s="44">
        <f t="shared" ref="H63:I63" si="37">SUM(H62/H60)</f>
        <v>1.1846261031119367</v>
      </c>
      <c r="I63" s="44">
        <f t="shared" si="37"/>
        <v>0.48988708070408504</v>
      </c>
      <c r="J63" s="44">
        <f t="shared" ref="J63" si="38">SUM(J62/J60)</f>
        <v>0.56003861595513194</v>
      </c>
      <c r="K63" s="44">
        <f t="shared" ref="K63:L63" si="39">SUM(K62/K60)</f>
        <v>0.87227348500856994</v>
      </c>
      <c r="L63" s="44">
        <f t="shared" si="39"/>
        <v>0.24921746194834055</v>
      </c>
      <c r="M63" s="44">
        <f t="shared" ref="M63" si="40">SUM(M62/M60)</f>
        <v>0.46138580416332392</v>
      </c>
      <c r="N63" s="45">
        <f>SUM(N62/(B60+C60+D60+E60+F60+G60+H60+I60+J60+K60+L60+M60))</f>
        <v>0.80191607931008879</v>
      </c>
    </row>
    <row r="64" spans="1:17" x14ac:dyDescent="0.25">
      <c r="A64" s="32" t="s">
        <v>201</v>
      </c>
    </row>
    <row r="65" spans="1:16" x14ac:dyDescent="0.25">
      <c r="A65" s="33" t="s">
        <v>324</v>
      </c>
      <c r="B65" s="105">
        <v>227419</v>
      </c>
      <c r="C65" s="105">
        <v>283016</v>
      </c>
      <c r="D65" s="105">
        <v>298946</v>
      </c>
      <c r="E65" s="105">
        <v>33525</v>
      </c>
      <c r="F65" s="105">
        <v>118208</v>
      </c>
      <c r="G65" s="105">
        <v>191119</v>
      </c>
      <c r="H65" s="105">
        <v>153875</v>
      </c>
      <c r="I65" s="105">
        <v>241271</v>
      </c>
      <c r="J65" s="105">
        <v>18805</v>
      </c>
      <c r="K65" s="105">
        <v>71731</v>
      </c>
      <c r="L65" s="105">
        <v>119809</v>
      </c>
      <c r="M65" s="105">
        <v>39390</v>
      </c>
      <c r="N65" s="103">
        <f>SUM(B65:M65)</f>
        <v>1797114</v>
      </c>
      <c r="O65" s="47"/>
      <c r="P65" s="62"/>
    </row>
    <row r="66" spans="1:16" x14ac:dyDescent="0.25">
      <c r="A66" s="33" t="s">
        <v>340</v>
      </c>
      <c r="B66" s="105">
        <v>169861</v>
      </c>
      <c r="C66" s="105">
        <v>159016</v>
      </c>
      <c r="D66" s="105">
        <v>121925</v>
      </c>
      <c r="E66" s="105">
        <v>18080</v>
      </c>
      <c r="F66" s="105">
        <v>64617</v>
      </c>
      <c r="G66" s="105">
        <v>159250</v>
      </c>
      <c r="H66" s="105">
        <v>107650</v>
      </c>
      <c r="I66" s="105">
        <v>180660</v>
      </c>
      <c r="J66" s="105">
        <v>65258</v>
      </c>
      <c r="K66" s="105">
        <v>85182</v>
      </c>
      <c r="L66" s="105">
        <v>83702</v>
      </c>
      <c r="M66" s="105">
        <v>23683</v>
      </c>
      <c r="N66" s="103">
        <f>SUM(B66:M66)</f>
        <v>1238884</v>
      </c>
      <c r="O66" s="49">
        <f>SUM((N66-N65)/N65)</f>
        <v>-0.31062581450036003</v>
      </c>
      <c r="P66" s="62"/>
    </row>
    <row r="67" spans="1:16" x14ac:dyDescent="0.25">
      <c r="A67" s="33" t="s">
        <v>386</v>
      </c>
      <c r="B67" s="105">
        <v>261027</v>
      </c>
      <c r="C67" s="105">
        <v>250091</v>
      </c>
      <c r="D67" s="105">
        <v>331362</v>
      </c>
      <c r="E67" s="105">
        <v>105593</v>
      </c>
      <c r="F67" s="105">
        <v>175506</v>
      </c>
      <c r="G67" s="105">
        <v>203987</v>
      </c>
      <c r="H67" s="105">
        <v>235175</v>
      </c>
      <c r="I67" s="105">
        <v>269163</v>
      </c>
      <c r="J67" s="105">
        <v>101805</v>
      </c>
      <c r="K67" s="105">
        <v>159484</v>
      </c>
      <c r="L67" s="105">
        <v>104562</v>
      </c>
      <c r="M67" s="105">
        <v>34610</v>
      </c>
      <c r="N67" s="103">
        <f>SUM(B67:M67)</f>
        <v>2232365</v>
      </c>
      <c r="O67" s="49">
        <f>SUM((N67-N66)/N66)</f>
        <v>0.80191607931008879</v>
      </c>
    </row>
    <row r="68" spans="1:16" x14ac:dyDescent="0.25">
      <c r="A68" s="3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78"/>
    </row>
    <row r="69" spans="1:16" x14ac:dyDescent="0.25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80"/>
      <c r="P69" s="71"/>
    </row>
    <row r="70" spans="1:16" x14ac:dyDescent="0.25">
      <c r="A70" s="70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80"/>
      <c r="P70" s="71"/>
    </row>
    <row r="71" spans="1:16" x14ac:dyDescent="0.25">
      <c r="A71" s="70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80"/>
      <c r="P71" s="71"/>
    </row>
    <row r="72" spans="1:16" x14ac:dyDescent="0.25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80"/>
      <c r="P72" s="71"/>
    </row>
    <row r="73" spans="1:16" x14ac:dyDescent="0.25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80"/>
      <c r="P73" s="71"/>
    </row>
    <row r="74" spans="1:16" x14ac:dyDescent="0.25">
      <c r="A74" s="70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80"/>
      <c r="P74" s="71"/>
    </row>
    <row r="75" spans="1:16" x14ac:dyDescent="0.25">
      <c r="A75" s="70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80"/>
      <c r="P75" s="71"/>
    </row>
    <row r="76" spans="1:16" x14ac:dyDescent="0.25">
      <c r="A76" s="70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80"/>
      <c r="P76" s="71"/>
    </row>
  </sheetData>
  <phoneticPr fontId="0" type="noConversion"/>
  <pageMargins left="0.5" right="0.5" top="0.5" bottom="0.5" header="0.5" footer="0.5"/>
  <pageSetup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M3" sqref="M3"/>
    </sheetView>
  </sheetViews>
  <sheetFormatPr defaultColWidth="9.6328125" defaultRowHeight="13.8" x14ac:dyDescent="0.25"/>
  <cols>
    <col min="1" max="1" width="20.81640625" style="105" customWidth="1"/>
    <col min="2" max="2" width="8.6328125" style="105" customWidth="1"/>
    <col min="3" max="13" width="8.81640625" style="105" customWidth="1"/>
    <col min="14" max="23" width="9.6328125" style="105" customWidth="1"/>
    <col min="24" max="24" width="10.6328125" style="105" customWidth="1"/>
    <col min="25" max="25" width="11.6328125" style="105" customWidth="1"/>
    <col min="26" max="16384" width="9.6328125" style="105"/>
  </cols>
  <sheetData>
    <row r="1" spans="1:17" x14ac:dyDescent="0.25">
      <c r="B1" s="105" t="s">
        <v>401</v>
      </c>
      <c r="L1" s="105" t="s">
        <v>401</v>
      </c>
      <c r="Q1" s="123" t="s">
        <v>155</v>
      </c>
    </row>
    <row r="2" spans="1:17" x14ac:dyDescent="0.25">
      <c r="A2" s="193" t="s">
        <v>325</v>
      </c>
      <c r="B2" s="194" t="s">
        <v>3</v>
      </c>
      <c r="C2" s="194" t="s">
        <v>4</v>
      </c>
      <c r="D2" s="194" t="s">
        <v>5</v>
      </c>
      <c r="E2" s="194" t="s">
        <v>6</v>
      </c>
      <c r="F2" s="194" t="s">
        <v>7</v>
      </c>
      <c r="G2" s="194" t="s">
        <v>8</v>
      </c>
      <c r="H2" s="194" t="s">
        <v>9</v>
      </c>
      <c r="I2" s="194" t="s">
        <v>10</v>
      </c>
      <c r="J2" s="194" t="s">
        <v>11</v>
      </c>
      <c r="K2" s="194" t="s">
        <v>12</v>
      </c>
      <c r="L2" s="194" t="s">
        <v>13</v>
      </c>
      <c r="M2" s="194" t="s">
        <v>14</v>
      </c>
      <c r="N2" s="193" t="s">
        <v>15</v>
      </c>
      <c r="O2" s="193" t="s">
        <v>17</v>
      </c>
      <c r="P2" s="193" t="s">
        <v>18</v>
      </c>
      <c r="Q2" s="193" t="s">
        <v>120</v>
      </c>
    </row>
    <row r="3" spans="1:17" x14ac:dyDescent="0.25">
      <c r="A3" s="105" t="s">
        <v>228</v>
      </c>
      <c r="B3" s="105">
        <v>14</v>
      </c>
      <c r="C3" s="105">
        <v>3</v>
      </c>
      <c r="D3" s="105">
        <v>12</v>
      </c>
      <c r="E3" s="105">
        <v>11</v>
      </c>
      <c r="F3" s="105">
        <v>11</v>
      </c>
      <c r="G3" s="105">
        <v>24</v>
      </c>
      <c r="H3" s="105">
        <v>21</v>
      </c>
      <c r="I3" s="105">
        <v>8</v>
      </c>
      <c r="J3" s="105">
        <v>10</v>
      </c>
      <c r="K3" s="105">
        <v>3</v>
      </c>
      <c r="L3" s="105">
        <v>1</v>
      </c>
      <c r="M3" s="105">
        <v>8</v>
      </c>
      <c r="N3" s="103">
        <f t="shared" ref="N3:N16" si="0">SUM(B3:M3)</f>
        <v>126</v>
      </c>
      <c r="O3" s="195">
        <f t="shared" ref="O3:O16" si="1">AVERAGE(B3:M3)</f>
        <v>10.5</v>
      </c>
      <c r="P3" s="132">
        <f t="shared" ref="P3:P16" si="2">MAX(B3:M3)</f>
        <v>24</v>
      </c>
      <c r="Q3" s="43">
        <f>SUM(N3/N17)</f>
        <v>1.1949255494997909E-4</v>
      </c>
    </row>
    <row r="4" spans="1:17" x14ac:dyDescent="0.25">
      <c r="A4" s="105" t="s">
        <v>402</v>
      </c>
      <c r="B4" s="105">
        <v>226</v>
      </c>
      <c r="C4" s="105">
        <v>796</v>
      </c>
      <c r="D4" s="105">
        <v>510</v>
      </c>
      <c r="E4" s="105">
        <v>18</v>
      </c>
      <c r="F4" s="105">
        <v>46</v>
      </c>
      <c r="G4" s="105">
        <v>97</v>
      </c>
      <c r="H4" s="105">
        <v>48</v>
      </c>
      <c r="I4" s="105">
        <v>31</v>
      </c>
      <c r="J4" s="105">
        <v>32</v>
      </c>
      <c r="K4" s="105">
        <v>19</v>
      </c>
      <c r="L4" s="105">
        <v>66</v>
      </c>
      <c r="M4" s="105">
        <v>113</v>
      </c>
      <c r="N4" s="103">
        <f t="shared" si="0"/>
        <v>2002</v>
      </c>
      <c r="O4" s="195">
        <f t="shared" si="1"/>
        <v>166.83333333333334</v>
      </c>
      <c r="P4" s="132">
        <f t="shared" si="2"/>
        <v>796</v>
      </c>
      <c r="Q4" s="43">
        <f>SUM(N4/N17)</f>
        <v>1.8986039286496678E-3</v>
      </c>
    </row>
    <row r="5" spans="1:17" x14ac:dyDescent="0.25">
      <c r="A5" s="105" t="s">
        <v>328</v>
      </c>
      <c r="B5" s="105">
        <v>134</v>
      </c>
      <c r="C5" s="105">
        <v>196</v>
      </c>
      <c r="D5" s="105">
        <v>325</v>
      </c>
      <c r="E5" s="105">
        <v>83</v>
      </c>
      <c r="F5" s="105">
        <v>131</v>
      </c>
      <c r="G5" s="105">
        <v>137</v>
      </c>
      <c r="H5" s="105">
        <v>178</v>
      </c>
      <c r="I5" s="105">
        <v>200</v>
      </c>
      <c r="J5" s="105">
        <v>55</v>
      </c>
      <c r="K5" s="105">
        <v>121</v>
      </c>
      <c r="L5" s="105">
        <v>67</v>
      </c>
      <c r="M5" s="105">
        <v>21</v>
      </c>
      <c r="N5" s="103">
        <f t="shared" ref="N5:N6" si="3">SUM(B5:M5)</f>
        <v>1648</v>
      </c>
      <c r="O5" s="195">
        <f t="shared" ref="O5:O6" si="4">AVERAGE(B5:M5)</f>
        <v>137.33333333333334</v>
      </c>
      <c r="P5" s="132">
        <f t="shared" ref="P5:P6" si="5">MAX(B5:M5)</f>
        <v>325</v>
      </c>
      <c r="Q5" s="43">
        <f>SUM(N5/N17)</f>
        <v>1.5628867504568693E-3</v>
      </c>
    </row>
    <row r="6" spans="1:17" x14ac:dyDescent="0.25">
      <c r="A6" s="105" t="s">
        <v>329</v>
      </c>
      <c r="B6" s="105">
        <v>134</v>
      </c>
      <c r="C6" s="105">
        <v>196</v>
      </c>
      <c r="D6" s="105">
        <v>329</v>
      </c>
      <c r="E6" s="105">
        <v>83</v>
      </c>
      <c r="F6" s="105">
        <v>131</v>
      </c>
      <c r="G6" s="105">
        <v>138</v>
      </c>
      <c r="H6" s="105">
        <v>175</v>
      </c>
      <c r="I6" s="105">
        <v>200</v>
      </c>
      <c r="J6" s="105">
        <v>56</v>
      </c>
      <c r="K6" s="105">
        <v>122</v>
      </c>
      <c r="L6" s="105">
        <v>65</v>
      </c>
      <c r="M6" s="105">
        <v>21</v>
      </c>
      <c r="N6" s="103">
        <f t="shared" si="3"/>
        <v>1650</v>
      </c>
      <c r="O6" s="195">
        <f t="shared" si="4"/>
        <v>137.5</v>
      </c>
      <c r="P6" s="132">
        <f t="shared" si="5"/>
        <v>329</v>
      </c>
      <c r="Q6" s="43">
        <f>SUM(N6/N17)</f>
        <v>1.5647834576782975E-3</v>
      </c>
    </row>
    <row r="7" spans="1:17" x14ac:dyDescent="0.25">
      <c r="A7" s="105" t="s">
        <v>359</v>
      </c>
      <c r="B7" s="105">
        <v>12027</v>
      </c>
      <c r="C7" s="105">
        <v>15343</v>
      </c>
      <c r="D7" s="105">
        <v>9547</v>
      </c>
      <c r="E7" s="105">
        <v>3051</v>
      </c>
      <c r="F7" s="105">
        <v>6784</v>
      </c>
      <c r="G7" s="105">
        <v>19429</v>
      </c>
      <c r="H7" s="105">
        <v>11483</v>
      </c>
      <c r="I7" s="105">
        <v>14757</v>
      </c>
      <c r="J7" s="105">
        <v>2699</v>
      </c>
      <c r="K7" s="105">
        <v>3331</v>
      </c>
      <c r="L7" s="105">
        <v>4953</v>
      </c>
      <c r="M7" s="105">
        <v>4494</v>
      </c>
      <c r="N7" s="103">
        <f t="shared" si="0"/>
        <v>107898</v>
      </c>
      <c r="O7" s="195">
        <f t="shared" si="1"/>
        <v>8991.5</v>
      </c>
      <c r="P7" s="132">
        <f t="shared" si="2"/>
        <v>19429</v>
      </c>
      <c r="Q7" s="43">
        <f>SUM(N7/N17)</f>
        <v>0.1023254578888321</v>
      </c>
    </row>
    <row r="8" spans="1:17" x14ac:dyDescent="0.25">
      <c r="A8" s="105" t="s">
        <v>331</v>
      </c>
      <c r="B8" s="105">
        <v>79006</v>
      </c>
      <c r="C8" s="105">
        <v>104729</v>
      </c>
      <c r="D8" s="105">
        <v>65055</v>
      </c>
      <c r="E8" s="105">
        <v>21149</v>
      </c>
      <c r="F8" s="105">
        <v>57235</v>
      </c>
      <c r="G8" s="105">
        <v>123174</v>
      </c>
      <c r="H8" s="105">
        <v>78349</v>
      </c>
      <c r="I8" s="105">
        <v>107695</v>
      </c>
      <c r="J8" s="105">
        <v>17014</v>
      </c>
      <c r="K8" s="105">
        <v>23819</v>
      </c>
      <c r="L8" s="105">
        <v>32798</v>
      </c>
      <c r="M8" s="105">
        <v>4234</v>
      </c>
      <c r="N8" s="103">
        <f t="shared" ref="N8" si="6">SUM(B8:M8)</f>
        <v>714257</v>
      </c>
      <c r="O8" s="195">
        <f t="shared" ref="O8" si="7">AVERAGE(B8:M8)</f>
        <v>59521.416666666664</v>
      </c>
      <c r="P8" s="132">
        <f t="shared" ref="P8" si="8">MAX(B8:M8)</f>
        <v>123174</v>
      </c>
      <c r="Q8" s="43">
        <f>SUM(N8/N17)</f>
        <v>0.677368204927835</v>
      </c>
    </row>
    <row r="9" spans="1:17" x14ac:dyDescent="0.25">
      <c r="A9" s="105" t="s">
        <v>150</v>
      </c>
      <c r="B9" s="105">
        <v>12950</v>
      </c>
      <c r="C9" s="105">
        <v>16246</v>
      </c>
      <c r="D9" s="105">
        <v>10309</v>
      </c>
      <c r="E9" s="105">
        <v>3316</v>
      </c>
      <c r="F9" s="105">
        <v>7084</v>
      </c>
      <c r="G9" s="105">
        <v>19776</v>
      </c>
      <c r="H9" s="105">
        <v>11693</v>
      </c>
      <c r="I9" s="105">
        <v>15230</v>
      </c>
      <c r="J9" s="105">
        <v>2808</v>
      </c>
      <c r="K9" s="105">
        <v>3709</v>
      </c>
      <c r="L9" s="105">
        <v>5389</v>
      </c>
      <c r="M9" s="105">
        <v>5113</v>
      </c>
      <c r="N9" s="103">
        <f t="shared" si="0"/>
        <v>113623</v>
      </c>
      <c r="O9" s="195">
        <f t="shared" si="1"/>
        <v>9468.5833333333339</v>
      </c>
      <c r="P9" s="132">
        <f t="shared" si="2"/>
        <v>19776</v>
      </c>
      <c r="Q9" s="43">
        <f>SUM(N9/N17)</f>
        <v>0.10775478231017042</v>
      </c>
    </row>
    <row r="10" spans="1:17" x14ac:dyDescent="0.25">
      <c r="A10" s="105" t="s">
        <v>346</v>
      </c>
      <c r="B10" s="105">
        <v>317</v>
      </c>
      <c r="C10" s="105">
        <v>321</v>
      </c>
      <c r="D10" s="105">
        <v>339</v>
      </c>
      <c r="E10" s="105">
        <v>85</v>
      </c>
      <c r="F10" s="105">
        <v>146</v>
      </c>
      <c r="G10" s="105">
        <v>180</v>
      </c>
      <c r="H10" s="105">
        <v>241</v>
      </c>
      <c r="I10" s="105">
        <v>259</v>
      </c>
      <c r="J10" s="105">
        <v>61</v>
      </c>
      <c r="K10" s="105">
        <v>133</v>
      </c>
      <c r="L10" s="105">
        <v>68</v>
      </c>
      <c r="M10" s="105">
        <v>27</v>
      </c>
      <c r="N10" s="103">
        <f t="shared" si="0"/>
        <v>2177</v>
      </c>
      <c r="O10" s="195">
        <f t="shared" si="1"/>
        <v>181.41666666666666</v>
      </c>
      <c r="P10" s="132">
        <f t="shared" si="2"/>
        <v>339</v>
      </c>
      <c r="Q10" s="43">
        <f>SUM(N10/N17)</f>
        <v>2.0645658105246387E-3</v>
      </c>
    </row>
    <row r="11" spans="1:17" x14ac:dyDescent="0.25">
      <c r="A11" s="105" t="s">
        <v>332</v>
      </c>
      <c r="B11" s="105">
        <v>86</v>
      </c>
      <c r="C11" s="105">
        <v>211</v>
      </c>
      <c r="D11" s="105">
        <v>113</v>
      </c>
      <c r="E11" s="105">
        <v>78</v>
      </c>
      <c r="F11" s="105">
        <v>20</v>
      </c>
      <c r="G11" s="105">
        <v>182</v>
      </c>
      <c r="H11" s="105">
        <v>90</v>
      </c>
      <c r="I11" s="105">
        <v>292</v>
      </c>
      <c r="J11" s="105">
        <v>23</v>
      </c>
      <c r="K11" s="105">
        <v>27</v>
      </c>
      <c r="L11" s="105">
        <v>27</v>
      </c>
      <c r="M11" s="105">
        <v>6</v>
      </c>
      <c r="N11" s="103">
        <f t="shared" si="0"/>
        <v>1155</v>
      </c>
      <c r="O11" s="195">
        <f>AVERAGE(B11:M11)</f>
        <v>96.25</v>
      </c>
      <c r="P11" s="132">
        <f>MAX(B11:M11)</f>
        <v>292</v>
      </c>
      <c r="Q11" s="43">
        <f>SUM(N11/N17)</f>
        <v>1.0953484203748082E-3</v>
      </c>
    </row>
    <row r="12" spans="1:17" x14ac:dyDescent="0.25">
      <c r="A12" s="105" t="s">
        <v>348</v>
      </c>
      <c r="B12" s="105">
        <v>12132</v>
      </c>
      <c r="C12" s="105">
        <v>15358</v>
      </c>
      <c r="D12" s="105">
        <v>9930</v>
      </c>
      <c r="E12" s="105">
        <v>3115</v>
      </c>
      <c r="F12" s="105">
        <v>6861</v>
      </c>
      <c r="G12" s="105">
        <v>19129</v>
      </c>
      <c r="H12" s="105">
        <v>11415</v>
      </c>
      <c r="I12" s="105">
        <v>14722</v>
      </c>
      <c r="J12" s="105">
        <v>2692</v>
      </c>
      <c r="K12" s="105">
        <v>3385</v>
      </c>
      <c r="L12" s="105">
        <v>5024</v>
      </c>
      <c r="M12" s="105">
        <v>4413</v>
      </c>
      <c r="N12" s="103">
        <f t="shared" si="0"/>
        <v>108176</v>
      </c>
      <c r="O12" s="195">
        <f t="shared" si="1"/>
        <v>9014.6666666666661</v>
      </c>
      <c r="P12" s="132">
        <f t="shared" si="2"/>
        <v>19129</v>
      </c>
      <c r="Q12" s="43">
        <f>SUM(N12/N17)</f>
        <v>0.10258910019261062</v>
      </c>
    </row>
    <row r="13" spans="1:17" x14ac:dyDescent="0.25">
      <c r="A13" s="105" t="s">
        <v>403</v>
      </c>
      <c r="B13" s="105">
        <v>3</v>
      </c>
      <c r="C13" s="105">
        <v>8</v>
      </c>
      <c r="D13" s="105">
        <v>9</v>
      </c>
      <c r="E13" s="105">
        <v>2</v>
      </c>
      <c r="F13" s="105">
        <v>5</v>
      </c>
      <c r="G13" s="105">
        <v>1</v>
      </c>
      <c r="H13" s="105">
        <v>6</v>
      </c>
      <c r="I13" s="105">
        <v>3</v>
      </c>
      <c r="J13" s="105">
        <v>1</v>
      </c>
      <c r="K13" s="105">
        <v>2</v>
      </c>
      <c r="N13" s="103">
        <f t="shared" si="0"/>
        <v>40</v>
      </c>
      <c r="O13" s="195">
        <f t="shared" si="1"/>
        <v>4</v>
      </c>
      <c r="P13" s="132">
        <f t="shared" si="2"/>
        <v>9</v>
      </c>
      <c r="Q13" s="43">
        <f>SUM(N13/N17)</f>
        <v>3.793414442856479E-5</v>
      </c>
    </row>
    <row r="14" spans="1:17" x14ac:dyDescent="0.25">
      <c r="A14" s="105" t="s">
        <v>282</v>
      </c>
      <c r="B14" s="105">
        <v>62</v>
      </c>
      <c r="C14" s="105">
        <v>88</v>
      </c>
      <c r="D14" s="105">
        <v>69</v>
      </c>
      <c r="E14" s="105">
        <v>15</v>
      </c>
      <c r="F14" s="105">
        <v>38</v>
      </c>
      <c r="G14" s="105">
        <v>87</v>
      </c>
      <c r="H14" s="105">
        <v>68</v>
      </c>
      <c r="I14" s="105">
        <v>173</v>
      </c>
      <c r="J14" s="105">
        <v>22</v>
      </c>
      <c r="K14" s="105">
        <v>97</v>
      </c>
      <c r="L14" s="105">
        <v>56</v>
      </c>
      <c r="M14" s="105">
        <v>23</v>
      </c>
      <c r="N14" s="103">
        <f t="shared" si="0"/>
        <v>798</v>
      </c>
      <c r="O14" s="195">
        <f t="shared" si="1"/>
        <v>66.5</v>
      </c>
      <c r="P14" s="132">
        <f t="shared" si="2"/>
        <v>173</v>
      </c>
      <c r="Q14" s="43">
        <f>SUM(N14/N17)</f>
        <v>7.5678618134986759E-4</v>
      </c>
    </row>
    <row r="15" spans="1:17" x14ac:dyDescent="0.25">
      <c r="A15" s="105" t="s">
        <v>318</v>
      </c>
      <c r="B15" s="105">
        <v>8</v>
      </c>
      <c r="C15" s="105">
        <v>16</v>
      </c>
      <c r="D15" s="105">
        <v>10</v>
      </c>
      <c r="E15" s="105">
        <v>2</v>
      </c>
      <c r="F15" s="105">
        <v>0</v>
      </c>
      <c r="G15" s="105">
        <v>12</v>
      </c>
      <c r="H15" s="105">
        <v>18</v>
      </c>
      <c r="I15" s="105">
        <v>11</v>
      </c>
      <c r="J15" s="105">
        <v>6</v>
      </c>
      <c r="K15" s="105">
        <v>0</v>
      </c>
      <c r="L15" s="105">
        <v>0</v>
      </c>
      <c r="M15" s="105">
        <v>0</v>
      </c>
      <c r="N15" s="103">
        <f t="shared" si="0"/>
        <v>83</v>
      </c>
      <c r="O15" s="195">
        <f t="shared" si="1"/>
        <v>6.916666666666667</v>
      </c>
      <c r="P15" s="132">
        <f t="shared" si="2"/>
        <v>18</v>
      </c>
      <c r="Q15" s="43">
        <f>SUM(N15/N17)</f>
        <v>7.8713349689271941E-5</v>
      </c>
    </row>
    <row r="16" spans="1:17" x14ac:dyDescent="0.25">
      <c r="A16" s="105" t="s">
        <v>283</v>
      </c>
      <c r="B16" s="105">
        <v>62</v>
      </c>
      <c r="C16" s="105">
        <v>100</v>
      </c>
      <c r="D16" s="105">
        <v>73</v>
      </c>
      <c r="E16" s="105">
        <v>27</v>
      </c>
      <c r="F16" s="105">
        <v>38</v>
      </c>
      <c r="G16" s="105">
        <v>87</v>
      </c>
      <c r="H16" s="105">
        <v>68</v>
      </c>
      <c r="I16" s="105">
        <v>173</v>
      </c>
      <c r="J16" s="105">
        <v>22</v>
      </c>
      <c r="K16" s="105">
        <v>97</v>
      </c>
      <c r="L16" s="105">
        <v>56</v>
      </c>
      <c r="M16" s="105">
        <v>23</v>
      </c>
      <c r="N16" s="103">
        <f t="shared" si="0"/>
        <v>826</v>
      </c>
      <c r="O16" s="195">
        <f t="shared" si="1"/>
        <v>68.833333333333329</v>
      </c>
      <c r="P16" s="132">
        <f t="shared" si="2"/>
        <v>173</v>
      </c>
      <c r="Q16" s="43">
        <f>SUM(N16/N17)</f>
        <v>7.833400824498629E-4</v>
      </c>
    </row>
    <row r="17" spans="1:17" x14ac:dyDescent="0.25">
      <c r="A17" s="105" t="s">
        <v>15</v>
      </c>
      <c r="B17" s="103">
        <f t="shared" ref="B17:M17" si="9">SUM(B3:B16)</f>
        <v>117161</v>
      </c>
      <c r="C17" s="103">
        <f t="shared" si="9"/>
        <v>153611</v>
      </c>
      <c r="D17" s="103">
        <f t="shared" si="9"/>
        <v>96630</v>
      </c>
      <c r="E17" s="103">
        <f t="shared" si="9"/>
        <v>31035</v>
      </c>
      <c r="F17" s="103">
        <f t="shared" si="9"/>
        <v>78530</v>
      </c>
      <c r="G17" s="103">
        <f t="shared" si="9"/>
        <v>182453</v>
      </c>
      <c r="H17" s="103">
        <f t="shared" si="9"/>
        <v>113853</v>
      </c>
      <c r="I17" s="103">
        <f t="shared" si="9"/>
        <v>153754</v>
      </c>
      <c r="J17" s="103">
        <f t="shared" si="9"/>
        <v>25501</v>
      </c>
      <c r="K17" s="103">
        <f t="shared" si="9"/>
        <v>34865</v>
      </c>
      <c r="L17" s="103">
        <f t="shared" si="9"/>
        <v>48570</v>
      </c>
      <c r="M17" s="103">
        <f t="shared" si="9"/>
        <v>18496</v>
      </c>
      <c r="N17" s="103">
        <f>SUM(B17:M17)</f>
        <v>1054459</v>
      </c>
      <c r="O17" s="195">
        <f>AVERAGE(B17:M17)</f>
        <v>87871.583333333328</v>
      </c>
      <c r="P17" s="132">
        <f>MAX(B17:M17)</f>
        <v>182453</v>
      </c>
      <c r="Q17" s="52"/>
    </row>
    <row r="18" spans="1:17" x14ac:dyDescent="0.25">
      <c r="A18" s="123" t="s">
        <v>297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96"/>
      <c r="P18" s="123"/>
      <c r="Q18" s="52"/>
    </row>
    <row r="19" spans="1:17" x14ac:dyDescent="0.25">
      <c r="A19" s="123" t="s">
        <v>340</v>
      </c>
      <c r="B19" s="105">
        <v>1960</v>
      </c>
      <c r="C19" s="105">
        <v>1819</v>
      </c>
      <c r="D19" s="105">
        <v>2679</v>
      </c>
      <c r="E19" s="105">
        <v>522</v>
      </c>
      <c r="F19" s="105">
        <v>641</v>
      </c>
      <c r="G19" s="105">
        <v>2220</v>
      </c>
      <c r="H19" s="105">
        <v>2615</v>
      </c>
      <c r="I19" s="105">
        <v>3850</v>
      </c>
      <c r="J19" s="105">
        <v>2266</v>
      </c>
      <c r="K19" s="105">
        <v>4243</v>
      </c>
      <c r="L19" s="105">
        <v>3477</v>
      </c>
      <c r="M19" s="105">
        <v>14763</v>
      </c>
      <c r="N19" s="121">
        <f>SUM(B19:M19)</f>
        <v>41055</v>
      </c>
      <c r="O19" s="197">
        <f>AVERAGE(B19:M19)</f>
        <v>3421.25</v>
      </c>
      <c r="P19" s="131">
        <f>MAX(B19:M19)</f>
        <v>14763</v>
      </c>
      <c r="Q19" s="52"/>
    </row>
    <row r="20" spans="1:17" x14ac:dyDescent="0.25">
      <c r="A20" s="123" t="s">
        <v>386</v>
      </c>
      <c r="B20" s="105">
        <v>1046</v>
      </c>
      <c r="C20" s="105">
        <v>1935</v>
      </c>
      <c r="D20" s="105">
        <v>1786</v>
      </c>
      <c r="E20" s="105">
        <v>404</v>
      </c>
      <c r="F20" s="105">
        <v>566</v>
      </c>
      <c r="G20" s="105">
        <v>945</v>
      </c>
      <c r="H20" s="105">
        <v>913</v>
      </c>
      <c r="I20" s="105">
        <v>1600</v>
      </c>
      <c r="J20" s="105">
        <v>288</v>
      </c>
      <c r="K20" s="105">
        <v>743</v>
      </c>
      <c r="L20" s="105">
        <v>471</v>
      </c>
      <c r="M20" s="105">
        <v>263</v>
      </c>
      <c r="N20" s="103">
        <f>SUM(B20:M20)</f>
        <v>10960</v>
      </c>
      <c r="O20" s="195">
        <f>AVERAGE(B20:M20)</f>
        <v>913.33333333333337</v>
      </c>
      <c r="P20" s="132">
        <f>MAX(B20:M20)</f>
        <v>1935</v>
      </c>
      <c r="Q20" s="52"/>
    </row>
    <row r="21" spans="1:17" x14ac:dyDescent="0.25">
      <c r="A21" s="123" t="s">
        <v>47</v>
      </c>
      <c r="B21" s="105">
        <f t="shared" ref="B21:C21" si="10">SUM(B20-B19)</f>
        <v>-914</v>
      </c>
      <c r="C21" s="105">
        <f t="shared" si="10"/>
        <v>116</v>
      </c>
      <c r="D21" s="105">
        <f t="shared" ref="D21:E21" si="11">SUM(D20-D19)</f>
        <v>-893</v>
      </c>
      <c r="E21" s="105">
        <f t="shared" si="11"/>
        <v>-118</v>
      </c>
      <c r="F21" s="105">
        <f t="shared" ref="F21:G21" si="12">SUM(F20-F19)</f>
        <v>-75</v>
      </c>
      <c r="G21" s="105">
        <f t="shared" si="12"/>
        <v>-1275</v>
      </c>
      <c r="H21" s="105">
        <f t="shared" ref="H21:I21" si="13">SUM(H20-H19)</f>
        <v>-1702</v>
      </c>
      <c r="I21" s="105">
        <f t="shared" si="13"/>
        <v>-2250</v>
      </c>
      <c r="J21" s="105">
        <f t="shared" ref="J21:K21" si="14">SUM(J20-J19)</f>
        <v>-1978</v>
      </c>
      <c r="K21" s="105">
        <f t="shared" si="14"/>
        <v>-3500</v>
      </c>
      <c r="L21" s="105">
        <f t="shared" ref="L21:M21" si="15">SUM(L20-L19)</f>
        <v>-3006</v>
      </c>
      <c r="M21" s="105">
        <f t="shared" si="15"/>
        <v>-14500</v>
      </c>
      <c r="N21" s="103">
        <f>SUM(B21:M21)</f>
        <v>-30095</v>
      </c>
      <c r="Q21" s="52"/>
    </row>
    <row r="22" spans="1:17" x14ac:dyDescent="0.25">
      <c r="A22" s="123" t="s">
        <v>48</v>
      </c>
      <c r="B22" s="44">
        <f t="shared" ref="B22:C22" si="16">SUM(B21/B19)</f>
        <v>-0.46632653061224488</v>
      </c>
      <c r="C22" s="44">
        <f t="shared" si="16"/>
        <v>6.3771302913688835E-2</v>
      </c>
      <c r="D22" s="44">
        <f t="shared" ref="D22:E22" si="17">SUM(D21/D19)</f>
        <v>-0.33333333333333331</v>
      </c>
      <c r="E22" s="44">
        <f t="shared" si="17"/>
        <v>-0.22605363984674329</v>
      </c>
      <c r="F22" s="44">
        <f t="shared" ref="F22:G22" si="18">SUM(F21/F19)</f>
        <v>-0.11700468018720749</v>
      </c>
      <c r="G22" s="44">
        <f t="shared" si="18"/>
        <v>-0.57432432432432434</v>
      </c>
      <c r="H22" s="44">
        <f t="shared" ref="H22:I22" si="19">SUM(H21/H19)</f>
        <v>-0.65086042065009564</v>
      </c>
      <c r="I22" s="44">
        <f t="shared" si="19"/>
        <v>-0.58441558441558439</v>
      </c>
      <c r="J22" s="44">
        <f t="shared" ref="J22:K22" si="20">SUM(J21/J19)</f>
        <v>-0.87290379523389228</v>
      </c>
      <c r="K22" s="44">
        <f t="shared" si="20"/>
        <v>-0.82488805090737682</v>
      </c>
      <c r="L22" s="44">
        <f t="shared" ref="L22:M22" si="21">SUM(L21/L19)</f>
        <v>-0.86453839516824849</v>
      </c>
      <c r="M22" s="44">
        <f t="shared" si="21"/>
        <v>-0.9821851927115085</v>
      </c>
      <c r="N22" s="45">
        <f>SUM(N21/(B19+C19+D19+E19+F19+G19+H19+I19+J19+K19+L19+M19))</f>
        <v>-0.73304104250395807</v>
      </c>
      <c r="Q22" s="52"/>
    </row>
    <row r="23" spans="1:17" x14ac:dyDescent="0.25">
      <c r="A23" s="105" t="s">
        <v>201</v>
      </c>
      <c r="Q23" s="52"/>
    </row>
    <row r="24" spans="1:17" x14ac:dyDescent="0.25">
      <c r="A24" s="123" t="s">
        <v>324</v>
      </c>
      <c r="B24" s="105">
        <v>3421</v>
      </c>
      <c r="C24" s="105">
        <v>3374</v>
      </c>
      <c r="D24" s="105">
        <v>4623</v>
      </c>
      <c r="E24" s="105">
        <v>498</v>
      </c>
      <c r="F24" s="105">
        <v>1228</v>
      </c>
      <c r="G24" s="105">
        <v>2757</v>
      </c>
      <c r="H24" s="105">
        <v>2831</v>
      </c>
      <c r="I24" s="105">
        <v>3901</v>
      </c>
      <c r="J24" s="105">
        <v>732</v>
      </c>
      <c r="K24" s="105">
        <v>1003</v>
      </c>
      <c r="L24" s="105">
        <v>1132</v>
      </c>
      <c r="M24" s="105">
        <v>572</v>
      </c>
      <c r="N24" s="103">
        <f>SUM(B24:M24)</f>
        <v>26072</v>
      </c>
      <c r="O24" s="143"/>
      <c r="Q24" s="52"/>
    </row>
    <row r="25" spans="1:17" x14ac:dyDescent="0.25">
      <c r="A25" s="123" t="s">
        <v>340</v>
      </c>
      <c r="B25" s="105">
        <v>1960</v>
      </c>
      <c r="C25" s="105">
        <v>1819</v>
      </c>
      <c r="D25" s="105">
        <v>2679</v>
      </c>
      <c r="E25" s="105">
        <v>522</v>
      </c>
      <c r="F25" s="105">
        <v>641</v>
      </c>
      <c r="G25" s="105">
        <v>2220</v>
      </c>
      <c r="H25" s="105">
        <v>2615</v>
      </c>
      <c r="I25" s="105">
        <v>3850</v>
      </c>
      <c r="J25" s="105">
        <v>2266</v>
      </c>
      <c r="K25" s="105">
        <v>4243</v>
      </c>
      <c r="L25" s="105">
        <v>3477</v>
      </c>
      <c r="M25" s="105">
        <v>14763</v>
      </c>
      <c r="N25" s="103">
        <f>SUM(B25:M25)</f>
        <v>41055</v>
      </c>
      <c r="O25" s="49">
        <f>SUM((N25-N24)/N24)</f>
        <v>0.57467781528076101</v>
      </c>
      <c r="Q25" s="52"/>
    </row>
    <row r="26" spans="1:17" x14ac:dyDescent="0.25">
      <c r="A26" s="123" t="s">
        <v>386</v>
      </c>
      <c r="B26" s="105">
        <v>1046</v>
      </c>
      <c r="C26" s="105">
        <v>1935</v>
      </c>
      <c r="D26" s="105">
        <v>1786</v>
      </c>
      <c r="E26" s="105">
        <v>404</v>
      </c>
      <c r="F26" s="105">
        <v>566</v>
      </c>
      <c r="G26" s="105">
        <v>945</v>
      </c>
      <c r="H26" s="105">
        <v>913</v>
      </c>
      <c r="I26" s="105">
        <v>1600</v>
      </c>
      <c r="J26" s="105">
        <v>288</v>
      </c>
      <c r="K26" s="105">
        <v>743</v>
      </c>
      <c r="L26" s="105">
        <v>471</v>
      </c>
      <c r="M26" s="105">
        <v>263</v>
      </c>
      <c r="N26" s="103">
        <f>SUM(B26:M26)</f>
        <v>10960</v>
      </c>
      <c r="O26" s="49">
        <f>SUM((N26-N25)/N25)</f>
        <v>-0.73304104250395807</v>
      </c>
      <c r="Q26" s="52"/>
    </row>
    <row r="27" spans="1:17" x14ac:dyDescent="0.25">
      <c r="A27" s="126" t="s">
        <v>326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83" t="s">
        <v>341</v>
      </c>
    </row>
    <row r="28" spans="1:17" x14ac:dyDescent="0.25">
      <c r="A28" s="105" t="s">
        <v>228</v>
      </c>
      <c r="B28" s="105">
        <v>6</v>
      </c>
      <c r="C28" s="105">
        <v>5</v>
      </c>
      <c r="D28" s="105">
        <v>7</v>
      </c>
      <c r="E28" s="105">
        <v>11</v>
      </c>
      <c r="F28" s="105">
        <v>7</v>
      </c>
      <c r="G28" s="105">
        <v>27</v>
      </c>
      <c r="H28" s="105">
        <v>14</v>
      </c>
      <c r="I28" s="105">
        <v>6</v>
      </c>
      <c r="J28" s="105">
        <v>3</v>
      </c>
      <c r="K28" s="105">
        <v>0</v>
      </c>
      <c r="L28" s="105">
        <v>3</v>
      </c>
      <c r="M28" s="105">
        <v>2</v>
      </c>
      <c r="N28" s="103">
        <f t="shared" ref="N28:N41" si="22">SUM(B28:M28)</f>
        <v>91</v>
      </c>
      <c r="O28" s="195">
        <f t="shared" ref="O28:O35" si="23">AVERAGE(B28:M28)</f>
        <v>7.583333333333333</v>
      </c>
      <c r="P28" s="132">
        <f t="shared" ref="P28:P35" si="24">MAX(B28:M28)</f>
        <v>27</v>
      </c>
      <c r="Q28" s="43">
        <f>SUM(N28/N42)</f>
        <v>1.2271957363713844E-4</v>
      </c>
    </row>
    <row r="29" spans="1:17" x14ac:dyDescent="0.25">
      <c r="A29" s="105" t="s">
        <v>402</v>
      </c>
      <c r="B29" s="105">
        <v>90</v>
      </c>
      <c r="C29" s="105">
        <v>404</v>
      </c>
      <c r="D29" s="105">
        <v>180</v>
      </c>
      <c r="E29" s="105">
        <v>6</v>
      </c>
      <c r="F29" s="105">
        <v>17</v>
      </c>
      <c r="G29" s="105">
        <v>32</v>
      </c>
      <c r="H29" s="105">
        <v>12</v>
      </c>
      <c r="I29" s="105">
        <v>31</v>
      </c>
      <c r="J29" s="105">
        <v>13</v>
      </c>
      <c r="K29" s="105">
        <v>15</v>
      </c>
      <c r="L29" s="105">
        <v>24</v>
      </c>
      <c r="M29" s="105">
        <v>63</v>
      </c>
      <c r="N29" s="103">
        <f t="shared" si="22"/>
        <v>887</v>
      </c>
      <c r="O29" s="195">
        <f t="shared" si="23"/>
        <v>73.916666666666671</v>
      </c>
      <c r="P29" s="132">
        <f t="shared" si="24"/>
        <v>404</v>
      </c>
      <c r="Q29" s="43">
        <f>SUM(N29/N42)</f>
        <v>1.1961787012762836E-3</v>
      </c>
    </row>
    <row r="30" spans="1:17" x14ac:dyDescent="0.25">
      <c r="A30" s="105" t="s">
        <v>328</v>
      </c>
      <c r="B30" s="105">
        <v>2496</v>
      </c>
      <c r="C30" s="105">
        <v>3569</v>
      </c>
      <c r="D30" s="105">
        <v>5904</v>
      </c>
      <c r="E30" s="105">
        <v>1551</v>
      </c>
      <c r="F30" s="105">
        <v>4134</v>
      </c>
      <c r="G30" s="105">
        <v>2572</v>
      </c>
      <c r="H30" s="105">
        <v>3154</v>
      </c>
      <c r="I30" s="105">
        <v>3677</v>
      </c>
      <c r="J30" s="105">
        <v>1658</v>
      </c>
      <c r="K30" s="105">
        <v>2176</v>
      </c>
      <c r="L30" s="105">
        <v>1461</v>
      </c>
      <c r="M30" s="105">
        <v>460</v>
      </c>
      <c r="N30" s="103">
        <f t="shared" ref="N30:N31" si="25">SUM(B30:M30)</f>
        <v>32812</v>
      </c>
      <c r="O30" s="195">
        <f t="shared" ref="O30:O31" si="26">AVERAGE(B30:M30)</f>
        <v>2734.3333333333335</v>
      </c>
      <c r="P30" s="132">
        <f t="shared" ref="P30:P31" si="27">MAX(B30:M30)</f>
        <v>5904</v>
      </c>
      <c r="Q30" s="43">
        <f>SUM(N30/N42)</f>
        <v>4.4249171980019632E-2</v>
      </c>
    </row>
    <row r="31" spans="1:17" x14ac:dyDescent="0.25">
      <c r="A31" s="105" t="s">
        <v>329</v>
      </c>
      <c r="B31" s="105">
        <v>2622</v>
      </c>
      <c r="C31" s="105">
        <v>3787</v>
      </c>
      <c r="D31" s="105">
        <v>5858</v>
      </c>
      <c r="E31" s="105">
        <v>1592</v>
      </c>
      <c r="F31" s="105">
        <v>4056</v>
      </c>
      <c r="G31" s="105">
        <v>2777</v>
      </c>
      <c r="H31" s="105">
        <v>3062</v>
      </c>
      <c r="I31" s="105">
        <v>3509</v>
      </c>
      <c r="J31" s="105">
        <v>1875</v>
      </c>
      <c r="K31" s="105">
        <v>1916</v>
      </c>
      <c r="L31" s="105">
        <v>1041</v>
      </c>
      <c r="M31" s="105">
        <v>545</v>
      </c>
      <c r="N31" s="103">
        <f t="shared" si="25"/>
        <v>32640</v>
      </c>
      <c r="O31" s="195">
        <f t="shared" si="26"/>
        <v>2720</v>
      </c>
      <c r="P31" s="132">
        <f t="shared" si="27"/>
        <v>5858</v>
      </c>
      <c r="Q31" s="43">
        <f>SUM(N31/N42)</f>
        <v>4.4017218500178014E-2</v>
      </c>
    </row>
    <row r="32" spans="1:17" x14ac:dyDescent="0.25">
      <c r="A32" s="105" t="s">
        <v>330</v>
      </c>
      <c r="B32" s="105">
        <v>29</v>
      </c>
      <c r="C32" s="105">
        <v>53</v>
      </c>
      <c r="D32" s="105">
        <v>39</v>
      </c>
      <c r="E32" s="105">
        <v>28</v>
      </c>
      <c r="F32" s="105">
        <v>9</v>
      </c>
      <c r="G32" s="105">
        <v>22</v>
      </c>
      <c r="H32" s="105">
        <v>18</v>
      </c>
      <c r="I32" s="105">
        <v>38</v>
      </c>
      <c r="J32" s="105">
        <v>1</v>
      </c>
      <c r="K32" s="105">
        <v>6</v>
      </c>
      <c r="L32" s="105">
        <v>2</v>
      </c>
      <c r="M32" s="105">
        <v>5</v>
      </c>
      <c r="N32" s="103">
        <f t="shared" si="22"/>
        <v>250</v>
      </c>
      <c r="O32" s="195">
        <f t="shared" si="23"/>
        <v>20.833333333333332</v>
      </c>
      <c r="P32" s="132">
        <f t="shared" si="24"/>
        <v>53</v>
      </c>
      <c r="Q32" s="43">
        <f>SUM(N32/N42)</f>
        <v>3.3714168581631444E-4</v>
      </c>
    </row>
    <row r="33" spans="1:17" x14ac:dyDescent="0.25">
      <c r="A33" s="105" t="s">
        <v>331</v>
      </c>
      <c r="B33" s="105">
        <v>75</v>
      </c>
      <c r="C33" s="105">
        <v>107</v>
      </c>
      <c r="D33" s="105">
        <v>95</v>
      </c>
      <c r="E33" s="105">
        <v>17</v>
      </c>
      <c r="F33" s="105">
        <v>29</v>
      </c>
      <c r="G33" s="105">
        <v>52</v>
      </c>
      <c r="H33" s="105">
        <v>66</v>
      </c>
      <c r="I33" s="105">
        <v>95</v>
      </c>
      <c r="J33" s="105">
        <v>17014</v>
      </c>
      <c r="K33" s="105">
        <v>124</v>
      </c>
      <c r="L33" s="105">
        <v>1756</v>
      </c>
      <c r="M33" s="105">
        <v>19618</v>
      </c>
      <c r="N33" s="103">
        <f t="shared" ref="N33" si="28">SUM(B33:M33)</f>
        <v>39048</v>
      </c>
      <c r="O33" s="195">
        <f t="shared" ref="O33" si="29">AVERAGE(B33:M33)</f>
        <v>3254</v>
      </c>
      <c r="P33" s="132">
        <f t="shared" ref="P33" si="30">MAX(B33:M33)</f>
        <v>19618</v>
      </c>
      <c r="Q33" s="43">
        <f>SUM(N33/N42)</f>
        <v>5.2658834191021783E-2</v>
      </c>
    </row>
    <row r="34" spans="1:17" x14ac:dyDescent="0.25">
      <c r="A34" s="105" t="s">
        <v>150</v>
      </c>
      <c r="B34" s="105">
        <v>19451</v>
      </c>
      <c r="C34" s="105">
        <v>21751</v>
      </c>
      <c r="D34" s="105">
        <v>23284</v>
      </c>
      <c r="E34" s="105">
        <v>7867</v>
      </c>
      <c r="F34" s="105">
        <v>14538</v>
      </c>
      <c r="G34" s="105">
        <v>24091</v>
      </c>
      <c r="H34" s="105">
        <v>17961</v>
      </c>
      <c r="I34" s="105">
        <v>21855</v>
      </c>
      <c r="J34" s="105">
        <v>5195</v>
      </c>
      <c r="K34" s="105">
        <v>9759</v>
      </c>
      <c r="L34" s="105">
        <v>8736</v>
      </c>
      <c r="M34" s="105">
        <v>6444</v>
      </c>
      <c r="N34" s="103">
        <f t="shared" si="22"/>
        <v>180932</v>
      </c>
      <c r="O34" s="195">
        <f t="shared" si="23"/>
        <v>15077.666666666666</v>
      </c>
      <c r="P34" s="132">
        <f t="shared" si="24"/>
        <v>24091</v>
      </c>
      <c r="Q34" s="43">
        <f>SUM(N34/N42)</f>
        <v>0.24399887799246961</v>
      </c>
    </row>
    <row r="35" spans="1:17" x14ac:dyDescent="0.25">
      <c r="A35" s="105" t="s">
        <v>362</v>
      </c>
      <c r="B35" s="105">
        <v>15813</v>
      </c>
      <c r="C35" s="105">
        <v>11860</v>
      </c>
      <c r="D35" s="105">
        <v>14213</v>
      </c>
      <c r="E35" s="105">
        <v>4258</v>
      </c>
      <c r="F35" s="105">
        <v>4603</v>
      </c>
      <c r="G35" s="105">
        <v>5257</v>
      </c>
      <c r="H35" s="105">
        <v>9226</v>
      </c>
      <c r="I35" s="105">
        <v>9827</v>
      </c>
      <c r="J35" s="105">
        <v>2439</v>
      </c>
      <c r="K35" s="105">
        <v>5402</v>
      </c>
      <c r="L35" s="105">
        <v>3295</v>
      </c>
      <c r="M35" s="105">
        <v>1143</v>
      </c>
      <c r="N35" s="103">
        <f t="shared" si="22"/>
        <v>87336</v>
      </c>
      <c r="O35" s="195">
        <f t="shared" si="23"/>
        <v>7278</v>
      </c>
      <c r="P35" s="132">
        <f t="shared" si="24"/>
        <v>15813</v>
      </c>
      <c r="Q35" s="43">
        <f>SUM(N35/N42)</f>
        <v>0.11777842508981455</v>
      </c>
    </row>
    <row r="36" spans="1:17" x14ac:dyDescent="0.25">
      <c r="A36" s="105" t="s">
        <v>332</v>
      </c>
      <c r="B36" s="105">
        <v>66</v>
      </c>
      <c r="C36" s="105">
        <v>148</v>
      </c>
      <c r="D36" s="105">
        <v>95</v>
      </c>
      <c r="E36" s="105">
        <v>89</v>
      </c>
      <c r="F36" s="105">
        <v>10</v>
      </c>
      <c r="G36" s="105">
        <v>201</v>
      </c>
      <c r="H36" s="105">
        <v>64</v>
      </c>
      <c r="I36" s="105">
        <v>325</v>
      </c>
      <c r="J36" s="105">
        <v>15</v>
      </c>
      <c r="K36" s="105">
        <v>35</v>
      </c>
      <c r="L36" s="105">
        <v>24</v>
      </c>
      <c r="M36" s="105">
        <v>6</v>
      </c>
      <c r="N36" s="103">
        <f t="shared" si="22"/>
        <v>1078</v>
      </c>
      <c r="O36" s="195">
        <f>AVERAGE(B36:M36)</f>
        <v>89.833333333333329</v>
      </c>
      <c r="P36" s="132">
        <f>MAX(B36:M36)</f>
        <v>325</v>
      </c>
      <c r="Q36" s="43">
        <f>SUM(N36/N42)</f>
        <v>1.4537549492399477E-3</v>
      </c>
    </row>
    <row r="37" spans="1:17" x14ac:dyDescent="0.25">
      <c r="A37" s="105" t="s">
        <v>347</v>
      </c>
      <c r="B37" s="105">
        <v>41969</v>
      </c>
      <c r="C37" s="105">
        <v>47934</v>
      </c>
      <c r="D37" s="105">
        <v>39424</v>
      </c>
      <c r="E37" s="105">
        <v>14579</v>
      </c>
      <c r="F37" s="105">
        <v>32635</v>
      </c>
      <c r="G37" s="105">
        <v>54726</v>
      </c>
      <c r="H37" s="105">
        <v>36344</v>
      </c>
      <c r="I37" s="105">
        <v>51040</v>
      </c>
      <c r="J37" s="105">
        <v>10886</v>
      </c>
      <c r="K37" s="105">
        <v>9177</v>
      </c>
      <c r="L37" s="105">
        <v>12848</v>
      </c>
      <c r="M37" s="105">
        <v>14700</v>
      </c>
      <c r="N37" s="103">
        <f t="shared" si="22"/>
        <v>366262</v>
      </c>
      <c r="O37" s="195">
        <f t="shared" ref="O37:O41" si="31">AVERAGE(B37:M37)</f>
        <v>30521.833333333332</v>
      </c>
      <c r="P37" s="132">
        <f t="shared" ref="P37:P41" si="32">MAX(B37:M37)</f>
        <v>54726</v>
      </c>
      <c r="Q37" s="43">
        <f>SUM(N37/N42)</f>
        <v>0.49392875252181984</v>
      </c>
    </row>
    <row r="38" spans="1:17" x14ac:dyDescent="0.25">
      <c r="A38" s="105" t="s">
        <v>403</v>
      </c>
      <c r="B38" s="105">
        <v>3</v>
      </c>
      <c r="C38" s="105">
        <v>24</v>
      </c>
      <c r="D38" s="105">
        <v>14</v>
      </c>
      <c r="E38" s="105">
        <v>4</v>
      </c>
      <c r="F38" s="105">
        <v>6</v>
      </c>
      <c r="G38" s="105">
        <v>0</v>
      </c>
      <c r="H38" s="105">
        <v>10</v>
      </c>
      <c r="I38" s="105">
        <v>7</v>
      </c>
      <c r="J38" s="105">
        <v>0</v>
      </c>
      <c r="K38" s="105">
        <v>0</v>
      </c>
      <c r="L38" s="105">
        <v>0</v>
      </c>
      <c r="M38" s="105">
        <v>0</v>
      </c>
      <c r="N38" s="103">
        <f t="shared" si="22"/>
        <v>68</v>
      </c>
      <c r="O38" s="195">
        <f t="shared" si="31"/>
        <v>5.666666666666667</v>
      </c>
      <c r="P38" s="132">
        <f t="shared" si="32"/>
        <v>24</v>
      </c>
      <c r="Q38" s="43">
        <f>SUM(N38/N42)</f>
        <v>9.1702538542037527E-5</v>
      </c>
    </row>
    <row r="39" spans="1:17" x14ac:dyDescent="0.25">
      <c r="A39" s="105" t="s">
        <v>487</v>
      </c>
      <c r="B39" s="105">
        <v>1</v>
      </c>
      <c r="C39" s="105">
        <v>0</v>
      </c>
      <c r="D39" s="105">
        <v>1</v>
      </c>
      <c r="E39" s="105">
        <v>0</v>
      </c>
      <c r="F39" s="105">
        <v>0</v>
      </c>
      <c r="G39" s="105">
        <v>8</v>
      </c>
      <c r="H39" s="105">
        <v>4</v>
      </c>
      <c r="I39" s="105">
        <v>6</v>
      </c>
      <c r="J39" s="105">
        <v>0</v>
      </c>
      <c r="K39" s="105">
        <v>0</v>
      </c>
      <c r="L39" s="105">
        <v>1</v>
      </c>
      <c r="M39" s="105">
        <v>1</v>
      </c>
      <c r="N39" s="103">
        <f t="shared" si="22"/>
        <v>22</v>
      </c>
      <c r="O39" s="195">
        <f t="shared" si="31"/>
        <v>1.8333333333333333</v>
      </c>
      <c r="P39" s="132">
        <f t="shared" si="32"/>
        <v>8</v>
      </c>
      <c r="Q39" s="43">
        <f>SUM(N39/N42)</f>
        <v>2.9668468351835668E-5</v>
      </c>
    </row>
    <row r="40" spans="1:17" x14ac:dyDescent="0.25">
      <c r="A40" s="105" t="s">
        <v>318</v>
      </c>
      <c r="B40" s="105">
        <v>10</v>
      </c>
      <c r="C40" s="105">
        <v>4</v>
      </c>
      <c r="D40" s="105">
        <v>0</v>
      </c>
      <c r="E40" s="105">
        <v>0</v>
      </c>
      <c r="F40" s="105">
        <v>0</v>
      </c>
      <c r="G40" s="105">
        <v>11</v>
      </c>
      <c r="H40" s="105">
        <v>11</v>
      </c>
      <c r="I40" s="105">
        <v>9</v>
      </c>
      <c r="J40" s="105">
        <v>7</v>
      </c>
      <c r="K40" s="105">
        <v>0</v>
      </c>
      <c r="L40" s="105">
        <v>0</v>
      </c>
      <c r="M40" s="105">
        <v>0</v>
      </c>
      <c r="N40" s="103">
        <f t="shared" si="22"/>
        <v>52</v>
      </c>
      <c r="O40" s="195">
        <f t="shared" si="31"/>
        <v>4.333333333333333</v>
      </c>
      <c r="P40" s="132">
        <f t="shared" si="32"/>
        <v>11</v>
      </c>
      <c r="Q40" s="43">
        <f>SUM(N40/N42)</f>
        <v>7.01254706497934E-5</v>
      </c>
    </row>
    <row r="41" spans="1:17" x14ac:dyDescent="0.25">
      <c r="A41" s="105" t="s">
        <v>488</v>
      </c>
      <c r="B41" s="105">
        <v>0</v>
      </c>
      <c r="C41" s="105">
        <v>11</v>
      </c>
      <c r="D41" s="105">
        <v>4</v>
      </c>
      <c r="E41" s="105">
        <v>12</v>
      </c>
      <c r="F41" s="105">
        <v>4</v>
      </c>
      <c r="G41" s="105">
        <v>0</v>
      </c>
      <c r="H41" s="105">
        <v>10</v>
      </c>
      <c r="I41" s="105">
        <v>5</v>
      </c>
      <c r="J41" s="105">
        <v>0</v>
      </c>
      <c r="K41" s="105">
        <v>1</v>
      </c>
      <c r="L41" s="105">
        <v>0</v>
      </c>
      <c r="M41" s="105">
        <v>3</v>
      </c>
      <c r="N41" s="103">
        <f t="shared" si="22"/>
        <v>50</v>
      </c>
      <c r="O41" s="195">
        <f t="shared" si="31"/>
        <v>4.166666666666667</v>
      </c>
      <c r="P41" s="132">
        <f t="shared" si="32"/>
        <v>12</v>
      </c>
      <c r="Q41" s="43">
        <f>SUM(N41/N42)</f>
        <v>6.7428337163262891E-5</v>
      </c>
    </row>
    <row r="42" spans="1:17" x14ac:dyDescent="0.25">
      <c r="A42" s="105" t="s">
        <v>15</v>
      </c>
      <c r="B42" s="103">
        <f t="shared" ref="B42:M42" si="33">SUM(B28:B41)</f>
        <v>82631</v>
      </c>
      <c r="C42" s="103">
        <f t="shared" si="33"/>
        <v>89657</v>
      </c>
      <c r="D42" s="103">
        <f t="shared" si="33"/>
        <v>89118</v>
      </c>
      <c r="E42" s="103">
        <f t="shared" si="33"/>
        <v>30014</v>
      </c>
      <c r="F42" s="103">
        <f t="shared" si="33"/>
        <v>60048</v>
      </c>
      <c r="G42" s="103">
        <f t="shared" si="33"/>
        <v>89776</v>
      </c>
      <c r="H42" s="103">
        <f t="shared" si="33"/>
        <v>69956</v>
      </c>
      <c r="I42" s="103">
        <f t="shared" si="33"/>
        <v>90430</v>
      </c>
      <c r="J42" s="103">
        <f t="shared" si="33"/>
        <v>39106</v>
      </c>
      <c r="K42" s="103">
        <f t="shared" si="33"/>
        <v>28611</v>
      </c>
      <c r="L42" s="103">
        <f t="shared" si="33"/>
        <v>29191</v>
      </c>
      <c r="M42" s="103">
        <f t="shared" si="33"/>
        <v>42990</v>
      </c>
      <c r="N42" s="103">
        <f>SUM(B42:M42)</f>
        <v>741528</v>
      </c>
      <c r="O42" s="195">
        <f>AVERAGE(B42:M42)</f>
        <v>61794</v>
      </c>
      <c r="P42" s="132">
        <f>MAX(B42:M42)</f>
        <v>90430</v>
      </c>
    </row>
    <row r="43" spans="1:17" x14ac:dyDescent="0.25">
      <c r="A43" s="123" t="s">
        <v>298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</row>
    <row r="44" spans="1:17" x14ac:dyDescent="0.25">
      <c r="A44" s="123" t="s">
        <v>340</v>
      </c>
      <c r="B44" s="105">
        <v>15552</v>
      </c>
      <c r="C44" s="105">
        <v>14870</v>
      </c>
      <c r="D44" s="105">
        <v>12746</v>
      </c>
      <c r="E44" s="105">
        <v>2309</v>
      </c>
      <c r="F44" s="105">
        <v>10144</v>
      </c>
      <c r="G44" s="105">
        <v>19180</v>
      </c>
      <c r="H44" s="105">
        <v>14371</v>
      </c>
      <c r="I44" s="105">
        <v>23195</v>
      </c>
      <c r="J44" s="105">
        <v>8947</v>
      </c>
      <c r="K44" s="105">
        <v>10080</v>
      </c>
      <c r="L44" s="105">
        <v>9556</v>
      </c>
      <c r="M44" s="105">
        <v>10436</v>
      </c>
      <c r="N44" s="121">
        <f>SUM(B44:M44)</f>
        <v>151386</v>
      </c>
      <c r="O44" s="197">
        <f>AVERAGE(B44:M44)</f>
        <v>12615.5</v>
      </c>
      <c r="P44" s="131">
        <f>MAX(B44:M44)</f>
        <v>23195</v>
      </c>
    </row>
    <row r="45" spans="1:17" x14ac:dyDescent="0.25">
      <c r="A45" s="123" t="s">
        <v>386</v>
      </c>
      <c r="B45" s="105">
        <v>82631</v>
      </c>
      <c r="C45" s="105">
        <v>89657</v>
      </c>
      <c r="D45" s="105">
        <v>89118</v>
      </c>
      <c r="E45" s="105">
        <v>30014</v>
      </c>
      <c r="F45" s="105">
        <v>60048</v>
      </c>
      <c r="G45" s="105">
        <v>89776</v>
      </c>
      <c r="H45" s="105">
        <v>69956</v>
      </c>
      <c r="I45" s="105">
        <v>90430</v>
      </c>
      <c r="J45" s="105">
        <v>39106</v>
      </c>
      <c r="K45" s="105">
        <v>28611</v>
      </c>
      <c r="L45" s="105">
        <v>29191</v>
      </c>
      <c r="M45" s="105">
        <v>42990</v>
      </c>
      <c r="N45" s="103">
        <f>SUM(B45:M45)</f>
        <v>741528</v>
      </c>
      <c r="O45" s="195">
        <f>AVERAGE(B45:M45)</f>
        <v>61794</v>
      </c>
      <c r="P45" s="132">
        <f>MAX(B45:M45)</f>
        <v>90430</v>
      </c>
    </row>
    <row r="46" spans="1:17" x14ac:dyDescent="0.25">
      <c r="A46" s="123" t="s">
        <v>47</v>
      </c>
      <c r="B46" s="105">
        <f t="shared" ref="B46:C46" si="34">SUM(B45-B44)</f>
        <v>67079</v>
      </c>
      <c r="C46" s="105">
        <f t="shared" si="34"/>
        <v>74787</v>
      </c>
      <c r="D46" s="105">
        <f t="shared" ref="D46:E46" si="35">SUM(D45-D44)</f>
        <v>76372</v>
      </c>
      <c r="E46" s="105">
        <f t="shared" si="35"/>
        <v>27705</v>
      </c>
      <c r="F46" s="105">
        <f t="shared" ref="F46:G46" si="36">SUM(F45-F44)</f>
        <v>49904</v>
      </c>
      <c r="G46" s="105">
        <f t="shared" si="36"/>
        <v>70596</v>
      </c>
      <c r="H46" s="105">
        <f t="shared" ref="H46:I46" si="37">SUM(H45-H44)</f>
        <v>55585</v>
      </c>
      <c r="I46" s="105">
        <f t="shared" si="37"/>
        <v>67235</v>
      </c>
      <c r="J46" s="105">
        <f t="shared" ref="J46:K46" si="38">SUM(J45-J44)</f>
        <v>30159</v>
      </c>
      <c r="K46" s="105">
        <f t="shared" si="38"/>
        <v>18531</v>
      </c>
      <c r="L46" s="105">
        <f t="shared" ref="L46:M46" si="39">SUM(L45-L44)</f>
        <v>19635</v>
      </c>
      <c r="M46" s="105">
        <f t="shared" si="39"/>
        <v>32554</v>
      </c>
      <c r="N46" s="103">
        <f>SUM(B46:M46)</f>
        <v>590142</v>
      </c>
    </row>
    <row r="47" spans="1:17" x14ac:dyDescent="0.25">
      <c r="A47" s="123" t="s">
        <v>48</v>
      </c>
      <c r="B47" s="44">
        <f t="shared" ref="B47:C47" si="40">SUM(B46/B44)</f>
        <v>4.3132073045267489</v>
      </c>
      <c r="C47" s="44">
        <f t="shared" si="40"/>
        <v>5.0293880295897777</v>
      </c>
      <c r="D47" s="44">
        <f t="shared" ref="D47:E47" si="41">SUM(D46/D44)</f>
        <v>5.9918405774360588</v>
      </c>
      <c r="E47" s="44">
        <f t="shared" si="41"/>
        <v>11.998700736249459</v>
      </c>
      <c r="F47" s="44">
        <f t="shared" ref="F47:G47" si="42">SUM(F46/F44)</f>
        <v>4.9195583596214512</v>
      </c>
      <c r="G47" s="44">
        <f t="shared" si="42"/>
        <v>3.680709071949948</v>
      </c>
      <c r="H47" s="44">
        <f t="shared" ref="H47:I47" si="43">SUM(H46/H44)</f>
        <v>3.8678588824716442</v>
      </c>
      <c r="I47" s="44">
        <f t="shared" si="43"/>
        <v>2.8986850614356543</v>
      </c>
      <c r="J47" s="44">
        <f t="shared" ref="J47:K47" si="44">SUM(J46/J44)</f>
        <v>3.3708505644350062</v>
      </c>
      <c r="K47" s="44">
        <f t="shared" si="44"/>
        <v>1.8383928571428572</v>
      </c>
      <c r="L47" s="44">
        <f t="shared" ref="L47:M47" si="45">SUM(L46/L44)</f>
        <v>2.0547300125575556</v>
      </c>
      <c r="M47" s="44">
        <f t="shared" si="45"/>
        <v>3.1193944039862016</v>
      </c>
      <c r="N47" s="45">
        <f>SUM(N46/(B44+C44+D44+E44+F44+G44+H44+I44+J44+K44+L44+M44))</f>
        <v>3.8982600768895406</v>
      </c>
    </row>
    <row r="48" spans="1:17" x14ac:dyDescent="0.25">
      <c r="A48" s="105" t="s">
        <v>201</v>
      </c>
    </row>
    <row r="49" spans="1:15" x14ac:dyDescent="0.25">
      <c r="A49" s="123" t="s">
        <v>324</v>
      </c>
      <c r="B49" s="105">
        <v>6174</v>
      </c>
      <c r="C49" s="105">
        <v>1846</v>
      </c>
      <c r="D49" s="105">
        <v>2392</v>
      </c>
      <c r="E49" s="105">
        <v>186</v>
      </c>
      <c r="F49" s="105">
        <v>1578</v>
      </c>
      <c r="G49" s="105">
        <v>7644</v>
      </c>
      <c r="H49" s="105">
        <v>12871</v>
      </c>
      <c r="I49" s="105">
        <v>19840</v>
      </c>
      <c r="J49" s="105">
        <v>2216</v>
      </c>
      <c r="K49" s="105">
        <v>5881</v>
      </c>
      <c r="L49" s="105">
        <v>9158</v>
      </c>
      <c r="M49" s="105">
        <v>3903</v>
      </c>
      <c r="N49" s="103">
        <f>SUM(B49:M49)</f>
        <v>73689</v>
      </c>
      <c r="O49" s="143"/>
    </row>
    <row r="50" spans="1:15" x14ac:dyDescent="0.25">
      <c r="A50" s="123" t="s">
        <v>340</v>
      </c>
      <c r="B50" s="105">
        <v>15552</v>
      </c>
      <c r="C50" s="105">
        <v>14870</v>
      </c>
      <c r="D50" s="105">
        <v>12746</v>
      </c>
      <c r="E50" s="105">
        <v>2309</v>
      </c>
      <c r="F50" s="105">
        <v>10144</v>
      </c>
      <c r="G50" s="105">
        <v>19180</v>
      </c>
      <c r="H50" s="105">
        <v>14371</v>
      </c>
      <c r="I50" s="105">
        <v>23195</v>
      </c>
      <c r="J50" s="105">
        <v>8947</v>
      </c>
      <c r="K50" s="105">
        <v>10080</v>
      </c>
      <c r="L50" s="105">
        <v>9556</v>
      </c>
      <c r="M50" s="105">
        <v>10436</v>
      </c>
      <c r="N50" s="103">
        <f>SUM(B50:M50)</f>
        <v>151386</v>
      </c>
      <c r="O50" s="49">
        <f>SUM((N50-N49)/N49)</f>
        <v>1.0543907503155152</v>
      </c>
    </row>
    <row r="51" spans="1:15" x14ac:dyDescent="0.25">
      <c r="A51" s="123" t="s">
        <v>386</v>
      </c>
      <c r="B51" s="105">
        <v>82631</v>
      </c>
      <c r="C51" s="105">
        <v>89657</v>
      </c>
      <c r="D51" s="105">
        <v>89118</v>
      </c>
      <c r="E51" s="105">
        <v>30014</v>
      </c>
      <c r="F51" s="105">
        <v>60048</v>
      </c>
      <c r="G51" s="105">
        <v>89776</v>
      </c>
      <c r="H51" s="105">
        <v>69956</v>
      </c>
      <c r="I51" s="105">
        <v>90430</v>
      </c>
      <c r="J51" s="105">
        <v>39106</v>
      </c>
      <c r="K51" s="105">
        <v>28611</v>
      </c>
      <c r="L51" s="105">
        <v>29191</v>
      </c>
      <c r="M51" s="105">
        <v>42990</v>
      </c>
      <c r="N51" s="103">
        <f>SUM(B51:M51)</f>
        <v>741528</v>
      </c>
      <c r="O51" s="49">
        <f>SUM((N51-N50)/N50)</f>
        <v>3.8982600768895406</v>
      </c>
    </row>
  </sheetData>
  <pageMargins left="0.7" right="0.7" top="0.75" bottom="0.75" header="0.3" footer="0.3"/>
  <pageSetup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0" sqref="B20"/>
    </sheetView>
  </sheetViews>
  <sheetFormatPr defaultColWidth="8.81640625" defaultRowHeight="13.8" x14ac:dyDescent="0.25"/>
  <cols>
    <col min="1" max="13" width="8.81640625" style="32"/>
    <col min="14" max="14" width="9.08984375" style="32" bestFit="1" customWidth="1"/>
    <col min="15" max="16384" width="8.81640625" style="32"/>
  </cols>
  <sheetData>
    <row r="1" spans="1:13" ht="14.4" thickBot="1" x14ac:dyDescent="0.3">
      <c r="A1" s="32" t="s">
        <v>438</v>
      </c>
      <c r="F1" s="32" t="s">
        <v>493</v>
      </c>
      <c r="G1" s="32">
        <v>2013</v>
      </c>
      <c r="K1" s="32" t="s">
        <v>438</v>
      </c>
    </row>
    <row r="2" spans="1:13" s="33" customFormat="1" ht="14.4" thickBot="1" x14ac:dyDescent="0.3">
      <c r="A2" s="155" t="s">
        <v>429</v>
      </c>
      <c r="B2" s="163" t="s">
        <v>416</v>
      </c>
      <c r="C2" s="164" t="s">
        <v>417</v>
      </c>
      <c r="D2" s="164" t="s">
        <v>418</v>
      </c>
      <c r="E2" s="164" t="s">
        <v>419</v>
      </c>
      <c r="F2" s="164" t="s">
        <v>420</v>
      </c>
      <c r="G2" s="164" t="s">
        <v>421</v>
      </c>
      <c r="H2" s="165" t="s">
        <v>422</v>
      </c>
      <c r="I2" s="79" t="s">
        <v>436</v>
      </c>
      <c r="J2" s="79" t="s">
        <v>437</v>
      </c>
      <c r="K2" s="79"/>
      <c r="L2" s="79"/>
    </row>
    <row r="3" spans="1:13" ht="14.4" thickBot="1" x14ac:dyDescent="0.3">
      <c r="A3" s="166" t="s">
        <v>428</v>
      </c>
      <c r="B3" s="154">
        <v>5</v>
      </c>
      <c r="C3" s="146">
        <v>3</v>
      </c>
      <c r="D3" s="146">
        <v>1</v>
      </c>
      <c r="E3" s="146">
        <v>6</v>
      </c>
      <c r="F3" s="146">
        <v>0</v>
      </c>
      <c r="G3" s="146">
        <v>0</v>
      </c>
      <c r="H3" s="147">
        <v>0</v>
      </c>
      <c r="I3" s="157">
        <f>SUM(B3:H3)</f>
        <v>15</v>
      </c>
      <c r="J3" s="156">
        <f>SUM(I3/107)</f>
        <v>0.14018691588785046</v>
      </c>
      <c r="K3" s="145"/>
      <c r="L3" s="145"/>
    </row>
    <row r="4" spans="1:13" ht="14.4" thickBot="1" x14ac:dyDescent="0.3">
      <c r="A4" s="167" t="s">
        <v>430</v>
      </c>
      <c r="B4" s="148">
        <v>2</v>
      </c>
      <c r="C4" s="149">
        <v>2</v>
      </c>
      <c r="D4" s="149">
        <v>3</v>
      </c>
      <c r="E4" s="149">
        <v>2</v>
      </c>
      <c r="F4" s="149">
        <v>0</v>
      </c>
      <c r="G4" s="149">
        <v>0</v>
      </c>
      <c r="H4" s="150">
        <v>0</v>
      </c>
      <c r="I4" s="161">
        <f t="shared" ref="I4:I9" si="0">SUM(B4:H4)</f>
        <v>9</v>
      </c>
      <c r="J4" s="156">
        <f t="shared" ref="J4:J9" si="1">SUM(I4/107)</f>
        <v>8.4112149532710276E-2</v>
      </c>
      <c r="K4" s="145"/>
      <c r="L4" s="145"/>
    </row>
    <row r="5" spans="1:13" ht="14.4" thickBot="1" x14ac:dyDescent="0.3">
      <c r="A5" s="167" t="s">
        <v>431</v>
      </c>
      <c r="B5" s="148">
        <v>0</v>
      </c>
      <c r="C5" s="149">
        <v>0</v>
      </c>
      <c r="D5" s="149">
        <v>6</v>
      </c>
      <c r="E5" s="149">
        <v>0</v>
      </c>
      <c r="F5" s="149">
        <v>0</v>
      </c>
      <c r="G5" s="149">
        <v>0</v>
      </c>
      <c r="H5" s="150">
        <v>0</v>
      </c>
      <c r="I5" s="160">
        <f t="shared" si="0"/>
        <v>6</v>
      </c>
      <c r="J5" s="156">
        <f t="shared" si="1"/>
        <v>5.6074766355140186E-2</v>
      </c>
      <c r="K5" s="145"/>
      <c r="L5" s="145"/>
    </row>
    <row r="6" spans="1:13" ht="14.4" thickBot="1" x14ac:dyDescent="0.3">
      <c r="A6" s="167" t="s">
        <v>432</v>
      </c>
      <c r="B6" s="148">
        <v>4</v>
      </c>
      <c r="C6" s="149">
        <v>6</v>
      </c>
      <c r="D6" s="149">
        <v>4</v>
      </c>
      <c r="E6" s="149">
        <v>16</v>
      </c>
      <c r="F6" s="149">
        <v>4</v>
      </c>
      <c r="G6" s="149">
        <v>0</v>
      </c>
      <c r="H6" s="150">
        <v>0</v>
      </c>
      <c r="I6" s="160">
        <f t="shared" si="0"/>
        <v>34</v>
      </c>
      <c r="J6" s="156">
        <f t="shared" si="1"/>
        <v>0.31775700934579437</v>
      </c>
      <c r="K6" s="145"/>
      <c r="L6" s="145"/>
    </row>
    <row r="7" spans="1:13" ht="14.4" thickBot="1" x14ac:dyDescent="0.3">
      <c r="A7" s="167" t="s">
        <v>433</v>
      </c>
      <c r="B7" s="148">
        <v>0</v>
      </c>
      <c r="C7" s="149">
        <v>0</v>
      </c>
      <c r="D7" s="149">
        <v>0</v>
      </c>
      <c r="E7" s="149">
        <v>2</v>
      </c>
      <c r="F7" s="149">
        <v>0</v>
      </c>
      <c r="G7" s="149">
        <v>0</v>
      </c>
      <c r="H7" s="150">
        <v>0</v>
      </c>
      <c r="I7" s="158">
        <f t="shared" si="0"/>
        <v>2</v>
      </c>
      <c r="J7" s="156">
        <f t="shared" si="1"/>
        <v>1.8691588785046728E-2</v>
      </c>
      <c r="K7" s="145"/>
      <c r="L7" s="145"/>
    </row>
    <row r="8" spans="1:13" ht="14.4" thickBot="1" x14ac:dyDescent="0.3">
      <c r="A8" s="167" t="s">
        <v>434</v>
      </c>
      <c r="B8" s="148">
        <v>0</v>
      </c>
      <c r="C8" s="149">
        <v>0</v>
      </c>
      <c r="D8" s="149">
        <v>7</v>
      </c>
      <c r="E8" s="149">
        <v>1</v>
      </c>
      <c r="F8" s="149">
        <v>0</v>
      </c>
      <c r="G8" s="149">
        <v>2</v>
      </c>
      <c r="H8" s="150">
        <v>3</v>
      </c>
      <c r="I8" s="158">
        <f t="shared" si="0"/>
        <v>13</v>
      </c>
      <c r="J8" s="156">
        <f t="shared" si="1"/>
        <v>0.12149532710280374</v>
      </c>
      <c r="K8" s="145"/>
      <c r="L8" s="145"/>
    </row>
    <row r="9" spans="1:13" ht="14.4" thickBot="1" x14ac:dyDescent="0.3">
      <c r="A9" s="190" t="s">
        <v>455</v>
      </c>
      <c r="B9" s="151">
        <v>4</v>
      </c>
      <c r="C9" s="152">
        <v>3</v>
      </c>
      <c r="D9" s="152">
        <v>11</v>
      </c>
      <c r="E9" s="152">
        <v>4</v>
      </c>
      <c r="F9" s="152">
        <v>0</v>
      </c>
      <c r="G9" s="152">
        <v>0</v>
      </c>
      <c r="H9" s="153">
        <v>7</v>
      </c>
      <c r="I9" s="159">
        <f t="shared" si="0"/>
        <v>29</v>
      </c>
      <c r="J9" s="156">
        <f t="shared" si="1"/>
        <v>0.27102803738317754</v>
      </c>
      <c r="K9" s="145"/>
      <c r="L9" s="145"/>
    </row>
    <row r="10" spans="1:13" ht="14.4" thickBot="1" x14ac:dyDescent="0.3">
      <c r="A10" s="145"/>
      <c r="B10" s="79"/>
      <c r="C10" s="79"/>
      <c r="D10" s="79"/>
      <c r="E10" s="79"/>
      <c r="F10" s="79"/>
      <c r="G10" s="79"/>
      <c r="H10" s="79"/>
      <c r="I10" s="145"/>
    </row>
    <row r="11" spans="1:13" ht="14.4" thickBot="1" x14ac:dyDescent="0.3">
      <c r="A11" s="168" t="s">
        <v>425</v>
      </c>
      <c r="B11" s="169">
        <f>SUM(B3:B9)</f>
        <v>15</v>
      </c>
      <c r="C11" s="170">
        <f>SUM(C3:C9)</f>
        <v>14</v>
      </c>
      <c r="D11" s="170">
        <f t="shared" ref="D11:H11" si="2">SUM(D3:D9)</f>
        <v>32</v>
      </c>
      <c r="E11" s="170">
        <f t="shared" si="2"/>
        <v>31</v>
      </c>
      <c r="F11" s="170">
        <f t="shared" si="2"/>
        <v>4</v>
      </c>
      <c r="G11" s="170">
        <f t="shared" si="2"/>
        <v>2</v>
      </c>
      <c r="H11" s="170">
        <f t="shared" si="2"/>
        <v>10</v>
      </c>
      <c r="I11" s="145"/>
    </row>
    <row r="12" spans="1:13" ht="14.4" thickBot="1" x14ac:dyDescent="0.3">
      <c r="A12" s="145"/>
      <c r="B12" s="171"/>
      <c r="C12" s="172"/>
      <c r="D12" s="172"/>
      <c r="E12" s="172"/>
      <c r="F12" s="172"/>
      <c r="G12" s="172"/>
      <c r="H12" s="172"/>
      <c r="I12" s="145"/>
      <c r="J12" s="70"/>
      <c r="K12" s="162"/>
      <c r="L12" s="162"/>
    </row>
    <row r="13" spans="1:13" ht="14.4" thickBot="1" x14ac:dyDescent="0.3">
      <c r="A13" s="168" t="s">
        <v>439</v>
      </c>
      <c r="B13" s="173"/>
      <c r="C13" s="174"/>
      <c r="D13" s="173"/>
      <c r="E13" s="174"/>
      <c r="F13" s="173"/>
      <c r="G13" s="174"/>
      <c r="H13" s="175"/>
      <c r="I13" s="145"/>
      <c r="J13" s="176" t="s">
        <v>423</v>
      </c>
      <c r="K13" s="145"/>
      <c r="M13" s="176" t="s">
        <v>424</v>
      </c>
    </row>
    <row r="14" spans="1:13" ht="14.4" thickBot="1" x14ac:dyDescent="0.3">
      <c r="A14" s="177"/>
      <c r="B14" s="178"/>
      <c r="C14" s="178"/>
      <c r="D14" s="178"/>
      <c r="E14" s="178"/>
      <c r="F14" s="178"/>
      <c r="G14" s="178"/>
      <c r="H14" s="179"/>
      <c r="I14" s="145"/>
      <c r="J14" s="176">
        <f>SUM(B11:H11)</f>
        <v>108</v>
      </c>
      <c r="K14" s="145"/>
      <c r="M14" s="180">
        <f>SUM(B11:F11)</f>
        <v>96</v>
      </c>
    </row>
    <row r="15" spans="1:13" ht="14.4" thickBot="1" x14ac:dyDescent="0.3">
      <c r="A15" s="168" t="s">
        <v>440</v>
      </c>
      <c r="B15" s="181">
        <v>2</v>
      </c>
      <c r="C15" s="182">
        <v>2</v>
      </c>
      <c r="D15" s="181">
        <v>2</v>
      </c>
      <c r="E15" s="182">
        <v>3</v>
      </c>
      <c r="F15" s="181">
        <v>3</v>
      </c>
      <c r="G15" s="182">
        <v>2</v>
      </c>
      <c r="H15" s="183">
        <v>1</v>
      </c>
      <c r="I15" s="145"/>
      <c r="J15" s="145"/>
      <c r="K15" s="145"/>
      <c r="L15" s="145"/>
    </row>
    <row r="16" spans="1:13" ht="14.4" thickBot="1" x14ac:dyDescent="0.3">
      <c r="A16" s="145"/>
      <c r="B16" s="145"/>
      <c r="C16" s="145"/>
      <c r="D16" s="145"/>
      <c r="E16" s="145"/>
      <c r="F16" s="145"/>
      <c r="G16" s="145"/>
      <c r="H16" s="145"/>
      <c r="I16" s="145"/>
      <c r="J16" s="70"/>
      <c r="K16" s="162"/>
      <c r="L16" s="162"/>
    </row>
    <row r="17" spans="1:16" ht="14.4" thickBot="1" x14ac:dyDescent="0.3">
      <c r="A17" s="145"/>
      <c r="B17" s="199" t="s">
        <v>435</v>
      </c>
      <c r="C17" s="200"/>
      <c r="D17" s="200"/>
      <c r="E17" s="200"/>
      <c r="F17" s="200"/>
      <c r="G17" s="200"/>
      <c r="H17" s="201"/>
      <c r="I17" s="145"/>
      <c r="J17" s="176" t="s">
        <v>426</v>
      </c>
      <c r="K17" s="145"/>
      <c r="M17" s="176" t="s">
        <v>426</v>
      </c>
    </row>
    <row r="18" spans="1:16" ht="14.4" thickBot="1" x14ac:dyDescent="0.3">
      <c r="A18" s="145"/>
      <c r="B18" s="184">
        <v>231</v>
      </c>
      <c r="C18" s="184">
        <v>231</v>
      </c>
      <c r="D18" s="184">
        <v>231</v>
      </c>
      <c r="E18" s="184">
        <v>336</v>
      </c>
      <c r="F18" s="184">
        <v>231</v>
      </c>
      <c r="G18" s="184">
        <v>126</v>
      </c>
      <c r="H18" s="184">
        <v>91</v>
      </c>
      <c r="I18" s="145"/>
      <c r="J18" s="180">
        <f>SUM(B18:H18)</f>
        <v>1477</v>
      </c>
      <c r="K18" s="145"/>
      <c r="M18" s="185">
        <f>SUM(B18:F18)</f>
        <v>1260</v>
      </c>
    </row>
    <row r="19" spans="1:16" ht="14.4" thickBot="1" x14ac:dyDescent="0.3">
      <c r="A19" s="145"/>
      <c r="B19" s="202" t="s">
        <v>441</v>
      </c>
      <c r="C19" s="203"/>
      <c r="D19" s="203"/>
      <c r="E19" s="203"/>
      <c r="F19" s="203"/>
      <c r="G19" s="203"/>
      <c r="H19" s="204"/>
      <c r="I19" s="145"/>
      <c r="J19" s="180" t="s">
        <v>427</v>
      </c>
      <c r="K19" s="145"/>
      <c r="M19" s="180" t="s">
        <v>427</v>
      </c>
    </row>
    <row r="20" spans="1:16" ht="14.4" thickBot="1" x14ac:dyDescent="0.3">
      <c r="A20" s="145"/>
      <c r="B20" s="186">
        <f>SUM(B11/B18)</f>
        <v>6.4935064935064929E-2</v>
      </c>
      <c r="C20" s="186">
        <f t="shared" ref="C20:H20" si="3">SUM(C11/C18)</f>
        <v>6.0606060606060608E-2</v>
      </c>
      <c r="D20" s="186">
        <f t="shared" si="3"/>
        <v>0.13852813852813853</v>
      </c>
      <c r="E20" s="186">
        <f t="shared" si="3"/>
        <v>9.2261904761904767E-2</v>
      </c>
      <c r="F20" s="186">
        <f t="shared" si="3"/>
        <v>1.7316017316017316E-2</v>
      </c>
      <c r="G20" s="186">
        <f t="shared" si="3"/>
        <v>1.5873015873015872E-2</v>
      </c>
      <c r="H20" s="186">
        <f t="shared" si="3"/>
        <v>0.10989010989010989</v>
      </c>
      <c r="I20" s="145"/>
      <c r="J20" s="187">
        <f>SUM(J14/J18)</f>
        <v>7.3121191604603925E-2</v>
      </c>
      <c r="K20" s="145"/>
      <c r="M20" s="187">
        <f>SUM(M14/M18)</f>
        <v>7.6190476190476197E-2</v>
      </c>
    </row>
    <row r="22" spans="1:16" x14ac:dyDescent="0.25">
      <c r="A22" s="32" t="s">
        <v>442</v>
      </c>
      <c r="K22" s="32" t="s">
        <v>442</v>
      </c>
    </row>
    <row r="23" spans="1:16" x14ac:dyDescent="0.25">
      <c r="A23" s="90"/>
      <c r="B23" s="82" t="s">
        <v>3</v>
      </c>
      <c r="C23" s="82" t="s">
        <v>4</v>
      </c>
      <c r="D23" s="82" t="s">
        <v>5</v>
      </c>
      <c r="E23" s="82" t="s">
        <v>6</v>
      </c>
      <c r="F23" s="82" t="s">
        <v>7</v>
      </c>
      <c r="G23" s="82" t="s">
        <v>8</v>
      </c>
      <c r="H23" s="82" t="s">
        <v>9</v>
      </c>
      <c r="I23" s="82" t="s">
        <v>10</v>
      </c>
      <c r="J23" s="82" t="s">
        <v>11</v>
      </c>
      <c r="K23" s="82" t="s">
        <v>12</v>
      </c>
      <c r="L23" s="82" t="s">
        <v>13</v>
      </c>
      <c r="M23" s="82" t="s">
        <v>14</v>
      </c>
      <c r="N23" s="81" t="s">
        <v>17</v>
      </c>
      <c r="O23" s="188" t="s">
        <v>306</v>
      </c>
      <c r="P23" s="62"/>
    </row>
    <row r="24" spans="1:16" x14ac:dyDescent="0.25">
      <c r="A24" s="33" t="s">
        <v>340</v>
      </c>
      <c r="B24" s="52">
        <v>0.35709999999999997</v>
      </c>
      <c r="C24" s="52">
        <v>0.39389999999999997</v>
      </c>
      <c r="D24" s="52">
        <v>0.55069999999999997</v>
      </c>
      <c r="E24" s="52"/>
      <c r="F24" s="52"/>
      <c r="G24" s="52">
        <v>0.37990000000000002</v>
      </c>
      <c r="H24" s="52">
        <v>0.43509999999999999</v>
      </c>
      <c r="I24" s="52">
        <v>0.43859999999999999</v>
      </c>
      <c r="J24" s="52">
        <v>0.41449999999999998</v>
      </c>
      <c r="K24" s="52">
        <v>6.0199999999999997E-2</v>
      </c>
      <c r="L24" s="52">
        <v>5.9900000000000002E-2</v>
      </c>
      <c r="M24" s="52">
        <v>5.1400000000000001E-2</v>
      </c>
      <c r="N24" s="92">
        <f>AVERAGE(B24:M24)</f>
        <v>0.31412999999999996</v>
      </c>
      <c r="O24" s="144">
        <f>MAX(A24:L24)</f>
        <v>0.55069999999999997</v>
      </c>
      <c r="P24" s="62"/>
    </row>
    <row r="25" spans="1:16" x14ac:dyDescent="0.25">
      <c r="A25" s="33" t="s">
        <v>386</v>
      </c>
      <c r="B25" s="52">
        <v>0.32940000000000003</v>
      </c>
      <c r="C25" s="52">
        <v>0.40899999999999997</v>
      </c>
      <c r="D25" s="52">
        <v>0.43980000000000002</v>
      </c>
      <c r="E25" s="52">
        <v>0.53580000000000005</v>
      </c>
      <c r="F25" s="52">
        <v>0.19120000000000001</v>
      </c>
      <c r="G25" s="52">
        <v>0.3306</v>
      </c>
      <c r="H25" s="52">
        <v>0.25409999999999999</v>
      </c>
      <c r="I25" s="52">
        <v>0.38619999999999999</v>
      </c>
      <c r="J25" s="52">
        <v>0.63260000000000005</v>
      </c>
      <c r="K25" s="52">
        <v>4.9299999999999997E-2</v>
      </c>
      <c r="L25" s="52">
        <v>4.07E-2</v>
      </c>
      <c r="M25" s="52">
        <v>7.3099999999999998E-2</v>
      </c>
      <c r="N25" s="94">
        <f>AVERAGE(B25:M25)</f>
        <v>0.30598333333333344</v>
      </c>
      <c r="O25" s="144">
        <f>MAX(A25:L25)</f>
        <v>0.63260000000000005</v>
      </c>
      <c r="P25" s="62"/>
    </row>
    <row r="26" spans="1:16" x14ac:dyDescent="0.25">
      <c r="A26" s="33" t="s">
        <v>47</v>
      </c>
      <c r="B26" s="52">
        <f t="shared" ref="B26:C26" si="4">SUM(B25-B24)</f>
        <v>-2.7699999999999947E-2</v>
      </c>
      <c r="C26" s="52">
        <f t="shared" si="4"/>
        <v>1.5100000000000002E-2</v>
      </c>
      <c r="D26" s="52">
        <f t="shared" ref="D26:E26" si="5">SUM(D25-D24)</f>
        <v>-0.11089999999999994</v>
      </c>
      <c r="E26" s="52">
        <f t="shared" si="5"/>
        <v>0.53580000000000005</v>
      </c>
      <c r="F26" s="52">
        <f t="shared" ref="F26:G26" si="6">SUM(F25-F24)</f>
        <v>0.19120000000000001</v>
      </c>
      <c r="G26" s="52">
        <f t="shared" si="6"/>
        <v>-4.930000000000001E-2</v>
      </c>
      <c r="H26" s="52">
        <f t="shared" ref="H26:I26" si="7">SUM(H25-H24)</f>
        <v>-0.18099999999999999</v>
      </c>
      <c r="I26" s="52">
        <f t="shared" si="7"/>
        <v>-5.2400000000000002E-2</v>
      </c>
      <c r="J26" s="52">
        <f t="shared" ref="J26:K26" si="8">SUM(J25-J24)</f>
        <v>0.21810000000000007</v>
      </c>
      <c r="K26" s="52">
        <f t="shared" si="8"/>
        <v>-1.09E-2</v>
      </c>
      <c r="L26" s="52">
        <f t="shared" ref="L26:M26" si="9">SUM(L25-L24)</f>
        <v>-1.9200000000000002E-2</v>
      </c>
      <c r="M26" s="52">
        <f t="shared" si="9"/>
        <v>2.1699999999999997E-2</v>
      </c>
      <c r="N26" s="52"/>
      <c r="O26" s="74"/>
      <c r="P26" s="62"/>
    </row>
    <row r="27" spans="1:16" x14ac:dyDescent="0.25">
      <c r="A27" s="34" t="s">
        <v>48</v>
      </c>
      <c r="B27" s="52">
        <f t="shared" ref="B27:C27" si="10">SUM(B26/B24)</f>
        <v>-7.7569308316997904E-2</v>
      </c>
      <c r="C27" s="52">
        <f t="shared" si="10"/>
        <v>3.833460269103834E-2</v>
      </c>
      <c r="D27" s="52">
        <f t="shared" ref="D27:E27" si="11">SUM(D26/D24)</f>
        <v>-0.20138006173960404</v>
      </c>
      <c r="E27" s="52" t="e">
        <f t="shared" si="11"/>
        <v>#DIV/0!</v>
      </c>
      <c r="F27" s="52" t="e">
        <f t="shared" ref="F27:G27" si="12">SUM(F26/F24)</f>
        <v>#DIV/0!</v>
      </c>
      <c r="G27" s="52">
        <f t="shared" si="12"/>
        <v>-0.12977099236641224</v>
      </c>
      <c r="H27" s="52">
        <f t="shared" ref="H27:I27" si="13">SUM(H26/H24)</f>
        <v>-0.41599632268444037</v>
      </c>
      <c r="I27" s="52">
        <f t="shared" si="13"/>
        <v>-0.11947104423164616</v>
      </c>
      <c r="J27" s="52">
        <f t="shared" ref="J27:K27" si="14">SUM(J26/J24)</f>
        <v>0.5261761158021715</v>
      </c>
      <c r="K27" s="52">
        <f t="shared" si="14"/>
        <v>-0.18106312292358806</v>
      </c>
      <c r="L27" s="52">
        <f t="shared" ref="L27:M27" si="15">SUM(L26/L24)</f>
        <v>-0.32053422370617696</v>
      </c>
      <c r="M27" s="52">
        <f t="shared" si="15"/>
        <v>0.42217898832684819</v>
      </c>
      <c r="N27" s="52"/>
      <c r="O27" s="74"/>
      <c r="P27" s="62"/>
    </row>
    <row r="28" spans="1:16" x14ac:dyDescent="0.25">
      <c r="N28" s="52"/>
      <c r="O28" s="74"/>
      <c r="P28" s="62"/>
    </row>
    <row r="29" spans="1:16" x14ac:dyDescent="0.25">
      <c r="A29" s="32" t="s">
        <v>443</v>
      </c>
      <c r="K29" s="32" t="s">
        <v>443</v>
      </c>
      <c r="N29" s="52"/>
      <c r="O29" s="74"/>
      <c r="P29" s="62"/>
    </row>
    <row r="30" spans="1:16" x14ac:dyDescent="0.25">
      <c r="A30" s="33" t="s">
        <v>340</v>
      </c>
      <c r="B30" s="52"/>
      <c r="C30" s="52"/>
      <c r="D30" s="52"/>
      <c r="E30" s="52"/>
      <c r="F30" s="52"/>
      <c r="G30" s="52"/>
      <c r="H30" s="52">
        <v>0.43369999999999997</v>
      </c>
      <c r="I30" s="52"/>
      <c r="J30" s="52">
        <v>0.4425</v>
      </c>
      <c r="K30" s="52"/>
      <c r="L30" s="52"/>
      <c r="M30" s="52">
        <v>5.6000000000000001E-2</v>
      </c>
      <c r="N30" s="92">
        <f>AVERAGE(B30:M30)</f>
        <v>0.31073333333333336</v>
      </c>
      <c r="O30" s="144">
        <f>MAX(A30:L30)</f>
        <v>0.4425</v>
      </c>
      <c r="P30" s="62"/>
    </row>
    <row r="31" spans="1:16" x14ac:dyDescent="0.25">
      <c r="A31" s="33" t="s">
        <v>386</v>
      </c>
      <c r="B31" s="52">
        <v>0.31540000000000001</v>
      </c>
      <c r="C31" s="52">
        <v>0.40610000000000002</v>
      </c>
      <c r="D31" s="52">
        <v>0.4395</v>
      </c>
      <c r="E31" s="52">
        <v>0.51870000000000005</v>
      </c>
      <c r="F31" s="52">
        <v>0.20430000000000001</v>
      </c>
      <c r="G31" s="52">
        <v>0.31669999999999998</v>
      </c>
      <c r="H31" s="52">
        <v>0.2326</v>
      </c>
      <c r="I31" s="52">
        <v>0.39019999999999999</v>
      </c>
      <c r="J31" s="52">
        <v>0.52769999999999995</v>
      </c>
      <c r="K31" s="52">
        <v>5.33E-2</v>
      </c>
      <c r="L31" s="52">
        <v>4.3700000000000003E-2</v>
      </c>
      <c r="M31" s="52">
        <v>7.6200000000000004E-2</v>
      </c>
      <c r="N31" s="94">
        <f>AVERAGE(B31:M31)</f>
        <v>0.29370000000000002</v>
      </c>
      <c r="O31" s="144">
        <f>MAX(A31:L31)</f>
        <v>0.52769999999999995</v>
      </c>
      <c r="P31" s="127"/>
    </row>
    <row r="32" spans="1:16" x14ac:dyDescent="0.25">
      <c r="A32" s="33" t="s">
        <v>47</v>
      </c>
      <c r="B32" s="52">
        <f t="shared" ref="B32" si="16">SUM(B31-B30)</f>
        <v>0.31540000000000001</v>
      </c>
      <c r="C32" s="52"/>
      <c r="D32" s="52"/>
      <c r="E32" s="52"/>
      <c r="F32" s="52"/>
      <c r="G32" s="52"/>
      <c r="H32" s="52">
        <f t="shared" ref="H32" si="17">SUM(H31-H30)</f>
        <v>-0.20109999999999997</v>
      </c>
      <c r="I32" s="52"/>
      <c r="J32" s="52">
        <f t="shared" ref="J32" si="18">SUM(J31-J30)</f>
        <v>8.5199999999999942E-2</v>
      </c>
      <c r="K32" s="52"/>
      <c r="L32" s="52"/>
      <c r="M32" s="52"/>
      <c r="N32" s="74"/>
    </row>
    <row r="33" spans="1:14" x14ac:dyDescent="0.25">
      <c r="A33" s="33" t="s">
        <v>48</v>
      </c>
      <c r="B33" s="44" t="e">
        <f t="shared" ref="B33" si="19">SUM(B32/B30)</f>
        <v>#DIV/0!</v>
      </c>
      <c r="C33" s="44"/>
      <c r="D33" s="44"/>
      <c r="E33" s="44"/>
      <c r="F33" s="44"/>
      <c r="G33" s="44"/>
      <c r="H33" s="44">
        <f t="shared" ref="H33" si="20">SUM(H32/H30)</f>
        <v>-0.46368457459073087</v>
      </c>
      <c r="I33" s="44"/>
      <c r="J33" s="44">
        <f t="shared" ref="J33" si="21">SUM(J32/J30)</f>
        <v>0.19254237288135581</v>
      </c>
      <c r="K33" s="44"/>
      <c r="L33" s="44"/>
      <c r="M33" s="44"/>
      <c r="N33" s="78"/>
    </row>
  </sheetData>
  <mergeCells count="2">
    <mergeCell ref="B17:H17"/>
    <mergeCell ref="B19:H19"/>
  </mergeCells>
  <pageMargins left="0.7" right="0.7" top="0.75" bottom="0.75" header="0.3" footer="0.3"/>
  <pageSetup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P59"/>
  <sheetViews>
    <sheetView showOutlineSymbols="0" zoomScale="80" zoomScaleNormal="80" workbookViewId="0">
      <pane xSplit="1" ySplit="3" topLeftCell="B15" activePane="bottomRight" state="frozen"/>
      <selection pane="topRight"/>
      <selection pane="bottomLeft"/>
      <selection pane="bottomRight" activeCell="B16" sqref="B16"/>
    </sheetView>
  </sheetViews>
  <sheetFormatPr defaultColWidth="9.6328125" defaultRowHeight="13.8" x14ac:dyDescent="0.25"/>
  <cols>
    <col min="1" max="1" width="9.6328125" style="32" customWidth="1"/>
    <col min="2" max="2" width="7.6328125" style="32" customWidth="1"/>
    <col min="3" max="4" width="9.6328125" style="32" customWidth="1"/>
    <col min="5" max="5" width="7.6328125" style="32" customWidth="1"/>
    <col min="6" max="6" width="9.6328125" style="32" customWidth="1"/>
    <col min="7" max="7" width="7.6328125" style="32" customWidth="1"/>
    <col min="8" max="8" width="9.6328125" style="32" customWidth="1"/>
    <col min="9" max="9" width="10.6328125" style="32" customWidth="1"/>
    <col min="10" max="16384" width="9.6328125" style="32"/>
  </cols>
  <sheetData>
    <row r="1" spans="1:9" x14ac:dyDescent="0.25">
      <c r="C1" s="32" t="s">
        <v>400</v>
      </c>
    </row>
    <row r="2" spans="1:9" x14ac:dyDescent="0.25">
      <c r="C2" s="32" t="s">
        <v>181</v>
      </c>
      <c r="F2" s="32" t="s">
        <v>182</v>
      </c>
      <c r="I2" s="33" t="s">
        <v>141</v>
      </c>
    </row>
    <row r="3" spans="1:9" ht="14.4" thickBot="1" x14ac:dyDescent="0.3">
      <c r="A3" s="85" t="s">
        <v>53</v>
      </c>
      <c r="B3" s="86" t="s">
        <v>29</v>
      </c>
      <c r="C3" s="86" t="s">
        <v>84</v>
      </c>
      <c r="D3" s="86" t="s">
        <v>15</v>
      </c>
      <c r="E3" s="86" t="s">
        <v>29</v>
      </c>
      <c r="F3" s="86" t="s">
        <v>84</v>
      </c>
      <c r="G3" s="86" t="s">
        <v>15</v>
      </c>
      <c r="H3" s="86" t="s">
        <v>47</v>
      </c>
      <c r="I3" s="87" t="s">
        <v>142</v>
      </c>
    </row>
    <row r="4" spans="1:9" x14ac:dyDescent="0.25">
      <c r="A4" s="35" t="s">
        <v>3</v>
      </c>
      <c r="B4" s="35">
        <v>189</v>
      </c>
      <c r="C4" s="35">
        <v>428</v>
      </c>
      <c r="D4" s="35">
        <v>617</v>
      </c>
      <c r="E4" s="35">
        <v>26</v>
      </c>
      <c r="F4" s="35">
        <v>46</v>
      </c>
      <c r="G4" s="35">
        <v>72</v>
      </c>
      <c r="H4" s="35">
        <f t="shared" ref="H4:H15" si="0">SUM(D4-G4)</f>
        <v>545</v>
      </c>
      <c r="I4" s="88">
        <v>0.91100000000000003</v>
      </c>
    </row>
    <row r="5" spans="1:9" x14ac:dyDescent="0.25">
      <c r="A5" s="32" t="s">
        <v>4</v>
      </c>
      <c r="B5" s="32">
        <v>209</v>
      </c>
      <c r="C5" s="32">
        <v>505</v>
      </c>
      <c r="D5" s="32">
        <v>714</v>
      </c>
      <c r="E5" s="32">
        <v>77</v>
      </c>
      <c r="F5" s="32">
        <v>91</v>
      </c>
      <c r="G5" s="32">
        <v>168</v>
      </c>
      <c r="H5" s="35">
        <f t="shared" si="0"/>
        <v>546</v>
      </c>
      <c r="I5" s="59">
        <v>0.84</v>
      </c>
    </row>
    <row r="6" spans="1:9" x14ac:dyDescent="0.25">
      <c r="A6" s="32" t="s">
        <v>5</v>
      </c>
      <c r="B6" s="32">
        <v>147</v>
      </c>
      <c r="C6" s="32">
        <v>435</v>
      </c>
      <c r="D6" s="32">
        <v>582</v>
      </c>
      <c r="E6" s="32">
        <v>39</v>
      </c>
      <c r="F6" s="32">
        <v>67</v>
      </c>
      <c r="G6" s="32">
        <v>106</v>
      </c>
      <c r="H6" s="35">
        <f t="shared" si="0"/>
        <v>476</v>
      </c>
      <c r="I6" s="59">
        <v>0.90600000000000003</v>
      </c>
    </row>
    <row r="7" spans="1:9" x14ac:dyDescent="0.25">
      <c r="A7" s="32" t="s">
        <v>6</v>
      </c>
      <c r="B7" s="32">
        <v>51</v>
      </c>
      <c r="C7" s="32">
        <v>115</v>
      </c>
      <c r="D7" s="32">
        <v>166</v>
      </c>
      <c r="E7" s="32">
        <v>11</v>
      </c>
      <c r="F7" s="32">
        <v>26</v>
      </c>
      <c r="G7" s="32">
        <v>37</v>
      </c>
      <c r="H7" s="35">
        <f t="shared" si="0"/>
        <v>129</v>
      </c>
      <c r="I7" s="59">
        <v>0.82199999999999995</v>
      </c>
    </row>
    <row r="8" spans="1:9" x14ac:dyDescent="0.25">
      <c r="A8" s="32" t="s">
        <v>7</v>
      </c>
      <c r="B8" s="32">
        <v>183</v>
      </c>
      <c r="C8" s="32">
        <v>277</v>
      </c>
      <c r="D8" s="32">
        <v>460</v>
      </c>
      <c r="E8" s="32">
        <v>40</v>
      </c>
      <c r="F8" s="32">
        <v>39</v>
      </c>
      <c r="G8" s="32">
        <v>79</v>
      </c>
      <c r="H8" s="35">
        <f t="shared" si="0"/>
        <v>381</v>
      </c>
      <c r="I8" s="59">
        <v>0.88800000000000001</v>
      </c>
    </row>
    <row r="9" spans="1:9" x14ac:dyDescent="0.25">
      <c r="A9" s="32" t="s">
        <v>8</v>
      </c>
      <c r="B9" s="32">
        <v>170</v>
      </c>
      <c r="C9" s="32">
        <v>400</v>
      </c>
      <c r="D9" s="32">
        <v>570</v>
      </c>
      <c r="E9" s="32">
        <v>37</v>
      </c>
      <c r="F9" s="32">
        <v>71</v>
      </c>
      <c r="G9" s="32">
        <v>108</v>
      </c>
      <c r="H9" s="35">
        <f t="shared" si="0"/>
        <v>462</v>
      </c>
      <c r="I9" s="59">
        <v>0.78800000000000003</v>
      </c>
    </row>
    <row r="10" spans="1:9" x14ac:dyDescent="0.25">
      <c r="A10" s="32" t="s">
        <v>9</v>
      </c>
      <c r="B10" s="32">
        <v>192</v>
      </c>
      <c r="C10" s="32">
        <v>401</v>
      </c>
      <c r="D10" s="32">
        <v>593</v>
      </c>
      <c r="E10" s="32">
        <v>44</v>
      </c>
      <c r="F10" s="32">
        <v>96</v>
      </c>
      <c r="G10" s="32">
        <v>140</v>
      </c>
      <c r="H10" s="35">
        <f t="shared" si="0"/>
        <v>453</v>
      </c>
      <c r="I10" s="59">
        <v>0.81399999999999995</v>
      </c>
    </row>
    <row r="11" spans="1:9" x14ac:dyDescent="0.25">
      <c r="A11" s="32" t="s">
        <v>10</v>
      </c>
      <c r="B11" s="32">
        <v>558</v>
      </c>
      <c r="C11" s="32">
        <v>126</v>
      </c>
      <c r="D11" s="32">
        <v>684</v>
      </c>
      <c r="E11" s="32">
        <v>40</v>
      </c>
      <c r="F11" s="32">
        <v>86</v>
      </c>
      <c r="G11" s="32">
        <v>126</v>
      </c>
      <c r="H11" s="35">
        <f t="shared" si="0"/>
        <v>558</v>
      </c>
      <c r="I11" s="59">
        <v>0.875</v>
      </c>
    </row>
    <row r="12" spans="1:9" x14ac:dyDescent="0.25">
      <c r="A12" s="32" t="s">
        <v>11</v>
      </c>
      <c r="B12" s="32">
        <v>132</v>
      </c>
      <c r="C12" s="32">
        <v>241</v>
      </c>
      <c r="D12" s="32">
        <v>373</v>
      </c>
      <c r="E12" s="32">
        <v>47</v>
      </c>
      <c r="F12" s="32">
        <v>17</v>
      </c>
      <c r="G12" s="32">
        <v>64</v>
      </c>
      <c r="H12" s="35">
        <f t="shared" si="0"/>
        <v>309</v>
      </c>
      <c r="I12" s="59">
        <v>0.8</v>
      </c>
    </row>
    <row r="13" spans="1:9" x14ac:dyDescent="0.25">
      <c r="A13" s="32" t="s">
        <v>12</v>
      </c>
      <c r="B13" s="32">
        <v>68</v>
      </c>
      <c r="C13" s="32">
        <v>225</v>
      </c>
      <c r="D13" s="32">
        <v>293</v>
      </c>
      <c r="E13" s="32">
        <v>62</v>
      </c>
      <c r="F13" s="32">
        <v>34</v>
      </c>
      <c r="G13" s="32">
        <v>96</v>
      </c>
      <c r="H13" s="35">
        <f t="shared" si="0"/>
        <v>197</v>
      </c>
      <c r="I13" s="59">
        <v>0.88900000000000001</v>
      </c>
    </row>
    <row r="14" spans="1:9" x14ac:dyDescent="0.25">
      <c r="A14" s="32" t="s">
        <v>13</v>
      </c>
      <c r="B14" s="32">
        <v>98</v>
      </c>
      <c r="C14" s="32">
        <v>172</v>
      </c>
      <c r="D14" s="32">
        <v>270</v>
      </c>
      <c r="E14" s="32">
        <v>45</v>
      </c>
      <c r="F14" s="32">
        <v>37</v>
      </c>
      <c r="G14" s="32">
        <v>82</v>
      </c>
      <c r="H14" s="35">
        <f t="shared" si="0"/>
        <v>188</v>
      </c>
      <c r="I14" s="59">
        <v>0.92100000000000004</v>
      </c>
    </row>
    <row r="15" spans="1:9" x14ac:dyDescent="0.25">
      <c r="A15" s="32" t="s">
        <v>14</v>
      </c>
      <c r="B15" s="32">
        <v>135</v>
      </c>
      <c r="C15" s="32">
        <v>253</v>
      </c>
      <c r="D15" s="32">
        <v>388</v>
      </c>
      <c r="E15" s="32">
        <v>45</v>
      </c>
      <c r="F15" s="32">
        <v>17</v>
      </c>
      <c r="G15" s="32">
        <v>62</v>
      </c>
      <c r="H15" s="35">
        <f t="shared" si="0"/>
        <v>326</v>
      </c>
      <c r="I15" s="59">
        <v>0.89900000000000002</v>
      </c>
    </row>
    <row r="16" spans="1:9" x14ac:dyDescent="0.25">
      <c r="I16" s="59"/>
    </row>
    <row r="17" spans="1:16" x14ac:dyDescent="0.25">
      <c r="A17" s="32" t="s">
        <v>15</v>
      </c>
      <c r="B17" s="40">
        <f t="shared" ref="B17:H17" si="1">SUM(B4:B15)</f>
        <v>2132</v>
      </c>
      <c r="C17" s="40">
        <f t="shared" si="1"/>
        <v>3578</v>
      </c>
      <c r="D17" s="40">
        <f t="shared" si="1"/>
        <v>5710</v>
      </c>
      <c r="E17" s="40">
        <f t="shared" si="1"/>
        <v>513</v>
      </c>
      <c r="F17" s="40">
        <f t="shared" si="1"/>
        <v>627</v>
      </c>
      <c r="G17" s="40">
        <f t="shared" si="1"/>
        <v>1140</v>
      </c>
      <c r="H17" s="40">
        <f t="shared" si="1"/>
        <v>4570</v>
      </c>
      <c r="I17" s="89"/>
    </row>
    <row r="18" spans="1:16" x14ac:dyDescent="0.25">
      <c r="A18" s="32" t="s">
        <v>17</v>
      </c>
      <c r="B18" s="41">
        <f t="shared" ref="B18:I18" si="2">AVERAGE(B4:B15)</f>
        <v>177.66666666666666</v>
      </c>
      <c r="C18" s="41">
        <f t="shared" si="2"/>
        <v>298.16666666666669</v>
      </c>
      <c r="D18" s="41">
        <f t="shared" si="2"/>
        <v>475.83333333333331</v>
      </c>
      <c r="E18" s="41">
        <f t="shared" si="2"/>
        <v>42.75</v>
      </c>
      <c r="F18" s="41">
        <f t="shared" si="2"/>
        <v>52.25</v>
      </c>
      <c r="G18" s="41">
        <f t="shared" si="2"/>
        <v>95</v>
      </c>
      <c r="H18" s="41">
        <f t="shared" si="2"/>
        <v>380.83333333333331</v>
      </c>
      <c r="I18" s="60">
        <f t="shared" si="2"/>
        <v>0.86274999999999979</v>
      </c>
    </row>
    <row r="19" spans="1:16" x14ac:dyDescent="0.25">
      <c r="A19" s="32" t="s">
        <v>18</v>
      </c>
      <c r="B19" s="132">
        <f t="shared" ref="B19:G19" si="3">MAX(B4:B15)</f>
        <v>558</v>
      </c>
      <c r="C19" s="132">
        <f t="shared" si="3"/>
        <v>505</v>
      </c>
      <c r="D19" s="132">
        <f t="shared" si="3"/>
        <v>714</v>
      </c>
      <c r="E19" s="132">
        <f t="shared" si="3"/>
        <v>77</v>
      </c>
      <c r="F19" s="132">
        <f t="shared" si="3"/>
        <v>96</v>
      </c>
      <c r="G19" s="132">
        <f t="shared" si="3"/>
        <v>168</v>
      </c>
      <c r="H19" s="132">
        <f>MAX(H4:H15)</f>
        <v>558</v>
      </c>
      <c r="I19" s="61">
        <f>MAX(I4:I15)</f>
        <v>0.92100000000000004</v>
      </c>
    </row>
    <row r="21" spans="1:16" x14ac:dyDescent="0.25">
      <c r="A21" s="32" t="s">
        <v>296</v>
      </c>
      <c r="K21" s="32" t="s">
        <v>296</v>
      </c>
    </row>
    <row r="22" spans="1:16" x14ac:dyDescent="0.25">
      <c r="A22" s="90"/>
      <c r="B22" s="82" t="s">
        <v>3</v>
      </c>
      <c r="C22" s="82" t="s">
        <v>4</v>
      </c>
      <c r="D22" s="82" t="s">
        <v>5</v>
      </c>
      <c r="E22" s="82" t="s">
        <v>6</v>
      </c>
      <c r="F22" s="82" t="s">
        <v>7</v>
      </c>
      <c r="G22" s="82" t="s">
        <v>8</v>
      </c>
      <c r="H22" s="82" t="s">
        <v>9</v>
      </c>
      <c r="I22" s="82" t="s">
        <v>10</v>
      </c>
      <c r="J22" s="82" t="s">
        <v>11</v>
      </c>
      <c r="K22" s="82" t="s">
        <v>12</v>
      </c>
      <c r="L22" s="82" t="s">
        <v>13</v>
      </c>
      <c r="M22" s="82" t="s">
        <v>14</v>
      </c>
      <c r="N22" s="81" t="s">
        <v>19</v>
      </c>
      <c r="O22" s="81" t="s">
        <v>17</v>
      </c>
      <c r="P22" s="81" t="s">
        <v>18</v>
      </c>
    </row>
    <row r="23" spans="1:16" x14ac:dyDescent="0.25">
      <c r="A23" s="33" t="s">
        <v>340</v>
      </c>
      <c r="B23" s="32">
        <v>326</v>
      </c>
      <c r="C23" s="32">
        <v>582</v>
      </c>
      <c r="D23" s="32">
        <v>517</v>
      </c>
      <c r="E23" s="32">
        <v>216</v>
      </c>
      <c r="F23" s="32">
        <v>515</v>
      </c>
      <c r="G23" s="32">
        <v>667</v>
      </c>
      <c r="H23" s="32">
        <v>582</v>
      </c>
      <c r="I23" s="32">
        <v>476</v>
      </c>
      <c r="J23" s="32">
        <v>320</v>
      </c>
      <c r="K23" s="32">
        <v>321</v>
      </c>
      <c r="L23" s="32">
        <v>229</v>
      </c>
      <c r="M23" s="32">
        <v>183</v>
      </c>
      <c r="N23" s="106">
        <f>SUM(B23:M23)</f>
        <v>4934</v>
      </c>
      <c r="O23" s="51">
        <f>AVERAGE(B23:M23)</f>
        <v>411.16666666666669</v>
      </c>
      <c r="P23" s="133">
        <f>MAX(B23:M23)</f>
        <v>667</v>
      </c>
    </row>
    <row r="24" spans="1:16" x14ac:dyDescent="0.25">
      <c r="A24" s="33" t="s">
        <v>386</v>
      </c>
      <c r="B24" s="32">
        <v>545</v>
      </c>
      <c r="C24" s="32">
        <v>546</v>
      </c>
      <c r="D24" s="32">
        <v>476</v>
      </c>
      <c r="E24" s="32">
        <v>129</v>
      </c>
      <c r="F24" s="32">
        <v>381</v>
      </c>
      <c r="G24" s="32">
        <v>462</v>
      </c>
      <c r="H24" s="32">
        <v>453</v>
      </c>
      <c r="I24" s="32">
        <v>558</v>
      </c>
      <c r="J24" s="32">
        <v>309</v>
      </c>
      <c r="K24" s="32">
        <v>197</v>
      </c>
      <c r="L24" s="32">
        <v>188</v>
      </c>
      <c r="M24" s="32">
        <v>326</v>
      </c>
      <c r="N24" s="103">
        <f>SUM(B24:M24)</f>
        <v>4570</v>
      </c>
      <c r="O24" s="41">
        <f>AVERAGE(B24:M24)</f>
        <v>380.83333333333331</v>
      </c>
      <c r="P24" s="132">
        <f>MAX(B24:M24)</f>
        <v>558</v>
      </c>
    </row>
    <row r="25" spans="1:16" x14ac:dyDescent="0.25">
      <c r="A25" s="33" t="s">
        <v>47</v>
      </c>
      <c r="B25" s="32">
        <f t="shared" ref="B25:C25" si="4">SUM(B24-B23)</f>
        <v>219</v>
      </c>
      <c r="C25" s="32">
        <f t="shared" si="4"/>
        <v>-36</v>
      </c>
      <c r="D25" s="32">
        <f t="shared" ref="D25:E25" si="5">SUM(D24-D23)</f>
        <v>-41</v>
      </c>
      <c r="E25" s="32">
        <f t="shared" si="5"/>
        <v>-87</v>
      </c>
      <c r="F25" s="32">
        <f t="shared" ref="F25:G25" si="6">SUM(F24-F23)</f>
        <v>-134</v>
      </c>
      <c r="G25" s="32">
        <f t="shared" si="6"/>
        <v>-205</v>
      </c>
      <c r="H25" s="32">
        <f t="shared" ref="H25:I25" si="7">SUM(H24-H23)</f>
        <v>-129</v>
      </c>
      <c r="I25" s="32">
        <f t="shared" si="7"/>
        <v>82</v>
      </c>
      <c r="J25" s="32">
        <f t="shared" ref="J25:K25" si="8">SUM(J24-J23)</f>
        <v>-11</v>
      </c>
      <c r="K25" s="32">
        <f t="shared" si="8"/>
        <v>-124</v>
      </c>
      <c r="L25" s="32">
        <f t="shared" ref="L25:M25" si="9">SUM(L24-L23)</f>
        <v>-41</v>
      </c>
      <c r="M25" s="32">
        <f t="shared" si="9"/>
        <v>143</v>
      </c>
      <c r="N25" s="103">
        <f>SUM(B25:M25)</f>
        <v>-364</v>
      </c>
      <c r="P25" s="105"/>
    </row>
    <row r="26" spans="1:16" s="58" customFormat="1" x14ac:dyDescent="0.25">
      <c r="A26" s="34" t="s">
        <v>48</v>
      </c>
      <c r="B26" s="52">
        <f t="shared" ref="B26:C26" si="10">SUM(B25/B23)</f>
        <v>0.67177914110429449</v>
      </c>
      <c r="C26" s="52">
        <f t="shared" si="10"/>
        <v>-6.1855670103092786E-2</v>
      </c>
      <c r="D26" s="52">
        <f t="shared" ref="D26:E26" si="11">SUM(D25/D23)</f>
        <v>-7.9303675048355893E-2</v>
      </c>
      <c r="E26" s="52">
        <f t="shared" si="11"/>
        <v>-0.40277777777777779</v>
      </c>
      <c r="F26" s="52">
        <f t="shared" ref="F26:G26" si="12">SUM(F25/F23)</f>
        <v>-0.26019417475728157</v>
      </c>
      <c r="G26" s="52">
        <f t="shared" si="12"/>
        <v>-0.3073463268365817</v>
      </c>
      <c r="H26" s="52">
        <f t="shared" ref="H26:I26" si="13">SUM(H25/H23)</f>
        <v>-0.22164948453608246</v>
      </c>
      <c r="I26" s="52">
        <f t="shared" si="13"/>
        <v>0.17226890756302521</v>
      </c>
      <c r="J26" s="52">
        <f t="shared" ref="J26:K26" si="14">SUM(J25/J23)</f>
        <v>-3.4375000000000003E-2</v>
      </c>
      <c r="K26" s="52">
        <f t="shared" si="14"/>
        <v>-0.38629283489096572</v>
      </c>
      <c r="L26" s="52">
        <f t="shared" ref="L26:M26" si="15">SUM(L25/L23)</f>
        <v>-0.17903930131004367</v>
      </c>
      <c r="M26" s="52">
        <f t="shared" si="15"/>
        <v>0.78142076502732238</v>
      </c>
      <c r="N26" s="91">
        <f>SUM(N25/(B23+C23+D23+E23+F23+G23+H23+I23+J23+K23+L23+M23))</f>
        <v>-7.3773814349412242E-2</v>
      </c>
      <c r="P26" s="105"/>
    </row>
    <row r="27" spans="1:16" x14ac:dyDescent="0.25">
      <c r="P27" s="105"/>
    </row>
    <row r="28" spans="1:16" x14ac:dyDescent="0.25">
      <c r="A28" s="32" t="s">
        <v>205</v>
      </c>
      <c r="K28" s="32" t="s">
        <v>205</v>
      </c>
      <c r="P28" s="105"/>
    </row>
    <row r="29" spans="1:16" x14ac:dyDescent="0.25">
      <c r="A29" s="33" t="s">
        <v>340</v>
      </c>
      <c r="B29" s="32">
        <v>624</v>
      </c>
      <c r="C29" s="32">
        <v>798</v>
      </c>
      <c r="D29" s="32">
        <v>779</v>
      </c>
      <c r="E29" s="32">
        <v>318</v>
      </c>
      <c r="F29" s="32">
        <v>615</v>
      </c>
      <c r="G29" s="32">
        <v>863</v>
      </c>
      <c r="H29" s="32">
        <v>818</v>
      </c>
      <c r="I29" s="32">
        <v>634</v>
      </c>
      <c r="J29" s="32">
        <v>446</v>
      </c>
      <c r="K29" s="32">
        <v>485</v>
      </c>
      <c r="L29" s="32">
        <v>393</v>
      </c>
      <c r="M29" s="32">
        <v>357</v>
      </c>
      <c r="N29" s="106">
        <f>SUM(B29:M29)</f>
        <v>7130</v>
      </c>
      <c r="O29" s="51">
        <f>AVERAGE(B29:M29)</f>
        <v>594.16666666666663</v>
      </c>
      <c r="P29" s="133">
        <f>MAX(B29:M29)</f>
        <v>863</v>
      </c>
    </row>
    <row r="30" spans="1:16" x14ac:dyDescent="0.25">
      <c r="A30" s="33" t="s">
        <v>386</v>
      </c>
      <c r="B30" s="32">
        <v>689</v>
      </c>
      <c r="C30" s="32">
        <v>882</v>
      </c>
      <c r="D30" s="32">
        <v>688</v>
      </c>
      <c r="E30" s="32">
        <v>203</v>
      </c>
      <c r="F30" s="32">
        <v>539</v>
      </c>
      <c r="G30" s="32">
        <v>678</v>
      </c>
      <c r="H30" s="32">
        <v>733</v>
      </c>
      <c r="I30" s="32">
        <v>810</v>
      </c>
      <c r="J30" s="32">
        <v>437</v>
      </c>
      <c r="K30" s="32">
        <v>389</v>
      </c>
      <c r="L30" s="32">
        <v>352</v>
      </c>
      <c r="M30" s="32">
        <v>450</v>
      </c>
      <c r="N30" s="103">
        <f>SUM(B30:M30)</f>
        <v>6850</v>
      </c>
      <c r="O30" s="41">
        <f>AVERAGE(B30:M30)</f>
        <v>570.83333333333337</v>
      </c>
      <c r="P30" s="132">
        <f>MAX(B30:M30)</f>
        <v>882</v>
      </c>
    </row>
    <row r="31" spans="1:16" x14ac:dyDescent="0.25">
      <c r="A31" s="33" t="s">
        <v>47</v>
      </c>
      <c r="B31" s="32">
        <f t="shared" ref="B31:C31" si="16">SUM(B30-B29)</f>
        <v>65</v>
      </c>
      <c r="C31" s="32">
        <f t="shared" si="16"/>
        <v>84</v>
      </c>
      <c r="D31" s="32">
        <f t="shared" ref="D31:E31" si="17">SUM(D30-D29)</f>
        <v>-91</v>
      </c>
      <c r="E31" s="32">
        <f t="shared" si="17"/>
        <v>-115</v>
      </c>
      <c r="F31" s="32">
        <f t="shared" ref="F31:G31" si="18">SUM(F30-F29)</f>
        <v>-76</v>
      </c>
      <c r="G31" s="32">
        <f t="shared" si="18"/>
        <v>-185</v>
      </c>
      <c r="H31" s="32">
        <f t="shared" ref="H31:I31" si="19">SUM(H30-H29)</f>
        <v>-85</v>
      </c>
      <c r="I31" s="32">
        <f t="shared" si="19"/>
        <v>176</v>
      </c>
      <c r="J31" s="32">
        <f t="shared" ref="J31:K31" si="20">SUM(J30-J29)</f>
        <v>-9</v>
      </c>
      <c r="K31" s="32">
        <f t="shared" si="20"/>
        <v>-96</v>
      </c>
      <c r="L31" s="32">
        <f t="shared" ref="L31:M31" si="21">SUM(L30-L29)</f>
        <v>-41</v>
      </c>
      <c r="M31" s="32">
        <f t="shared" si="21"/>
        <v>93</v>
      </c>
      <c r="N31" s="103">
        <f>SUM(B31:M31)</f>
        <v>-280</v>
      </c>
    </row>
    <row r="32" spans="1:16" x14ac:dyDescent="0.25">
      <c r="A32" s="33" t="s">
        <v>48</v>
      </c>
      <c r="B32" s="44">
        <f t="shared" ref="B32:C32" si="22">SUM(B31/B29)</f>
        <v>0.10416666666666667</v>
      </c>
      <c r="C32" s="44">
        <f t="shared" si="22"/>
        <v>0.10526315789473684</v>
      </c>
      <c r="D32" s="44">
        <f t="shared" ref="D32:E32" si="23">SUM(D31/D29)</f>
        <v>-0.11681643132220795</v>
      </c>
      <c r="E32" s="44">
        <f t="shared" si="23"/>
        <v>-0.36163522012578614</v>
      </c>
      <c r="F32" s="44">
        <f t="shared" ref="F32:G32" si="24">SUM(F31/F29)</f>
        <v>-0.12357723577235773</v>
      </c>
      <c r="G32" s="44">
        <f t="shared" si="24"/>
        <v>-0.21436848203939746</v>
      </c>
      <c r="H32" s="44">
        <f t="shared" ref="H32:I32" si="25">SUM(H31/H29)</f>
        <v>-0.10391198044009781</v>
      </c>
      <c r="I32" s="44">
        <f t="shared" si="25"/>
        <v>0.27760252365930599</v>
      </c>
      <c r="J32" s="44">
        <f t="shared" ref="J32:K32" si="26">SUM(J31/J29)</f>
        <v>-2.0179372197309416E-2</v>
      </c>
      <c r="K32" s="44">
        <f t="shared" si="26"/>
        <v>-0.1979381443298969</v>
      </c>
      <c r="L32" s="44">
        <f t="shared" ref="L32:M32" si="27">SUM(L31/L29)</f>
        <v>-0.10432569974554708</v>
      </c>
      <c r="M32" s="44">
        <f t="shared" si="27"/>
        <v>0.26050420168067229</v>
      </c>
      <c r="N32" s="45">
        <f>SUM(N31/(B29+C29+D29+E29+F29+G29+H29+I29+J29+K29+L29+M29))</f>
        <v>-3.9270687237026647E-2</v>
      </c>
    </row>
    <row r="59" s="59" customFormat="1" x14ac:dyDescent="0.25"/>
  </sheetData>
  <phoneticPr fontId="0" type="noConversion"/>
  <pageMargins left="0.5" right="0.5" top="1" bottom="1" header="0.5" footer="0.5"/>
  <pageSetup scale="71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="80" zoomScaleNormal="80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M4" sqref="M4"/>
    </sheetView>
  </sheetViews>
  <sheetFormatPr defaultColWidth="8.90625" defaultRowHeight="13.8" x14ac:dyDescent="0.25"/>
  <cols>
    <col min="1" max="1" width="8.90625" style="32"/>
    <col min="2" max="2" width="9.36328125" style="32" bestFit="1" customWidth="1"/>
    <col min="3" max="3" width="9" style="32" bestFit="1" customWidth="1"/>
    <col min="4" max="4" width="9.36328125" style="32" bestFit="1" customWidth="1"/>
    <col min="5" max="13" width="8.90625" style="32"/>
    <col min="14" max="15" width="9.453125" style="32" bestFit="1" customWidth="1"/>
    <col min="16" max="16384" width="8.90625" style="32"/>
  </cols>
  <sheetData>
    <row r="1" spans="1:15" x14ac:dyDescent="0.25">
      <c r="D1" s="32" t="s">
        <v>495</v>
      </c>
      <c r="N1" s="32" t="s">
        <v>495</v>
      </c>
    </row>
    <row r="2" spans="1:15" x14ac:dyDescent="0.25">
      <c r="A2" s="32" t="s">
        <v>288</v>
      </c>
      <c r="J2" s="32" t="s">
        <v>288</v>
      </c>
    </row>
    <row r="3" spans="1:15" ht="14.4" thickBot="1" x14ac:dyDescent="0.3">
      <c r="B3" s="68" t="s">
        <v>3</v>
      </c>
      <c r="C3" s="68" t="s">
        <v>4</v>
      </c>
      <c r="D3" s="68" t="s">
        <v>5</v>
      </c>
      <c r="E3" s="68" t="s">
        <v>6</v>
      </c>
      <c r="F3" s="68" t="s">
        <v>7</v>
      </c>
      <c r="G3" s="68" t="s">
        <v>8</v>
      </c>
      <c r="H3" s="68" t="s">
        <v>9</v>
      </c>
      <c r="I3" s="68" t="s">
        <v>10</v>
      </c>
      <c r="J3" s="68" t="s">
        <v>11</v>
      </c>
      <c r="K3" s="68" t="s">
        <v>12</v>
      </c>
      <c r="L3" s="68" t="s">
        <v>13</v>
      </c>
      <c r="M3" s="68" t="s">
        <v>14</v>
      </c>
      <c r="N3" s="69" t="s">
        <v>19</v>
      </c>
      <c r="O3" s="69" t="s">
        <v>50</v>
      </c>
    </row>
    <row r="4" spans="1:15" x14ac:dyDescent="0.25">
      <c r="A4" s="48" t="s">
        <v>167</v>
      </c>
      <c r="B4" s="111">
        <v>0</v>
      </c>
      <c r="C4" s="111">
        <v>0</v>
      </c>
      <c r="D4" s="111">
        <v>45</v>
      </c>
      <c r="E4" s="111">
        <v>22</v>
      </c>
      <c r="F4" s="111">
        <v>110</v>
      </c>
      <c r="G4" s="111">
        <v>110</v>
      </c>
      <c r="H4" s="111">
        <v>146</v>
      </c>
      <c r="I4" s="111">
        <v>110</v>
      </c>
      <c r="J4" s="111">
        <v>97</v>
      </c>
      <c r="K4" s="111">
        <v>112</v>
      </c>
      <c r="L4" s="111">
        <v>103</v>
      </c>
      <c r="M4" s="111">
        <v>115</v>
      </c>
      <c r="N4" s="112">
        <f t="shared" ref="N4:N18" si="0">SUM(B4:M4)</f>
        <v>970</v>
      </c>
      <c r="O4" s="36"/>
    </row>
    <row r="5" spans="1:15" x14ac:dyDescent="0.25">
      <c r="A5" s="33" t="s">
        <v>168</v>
      </c>
      <c r="B5" s="105">
        <v>170</v>
      </c>
      <c r="C5" s="105">
        <v>145</v>
      </c>
      <c r="D5" s="105">
        <v>134</v>
      </c>
      <c r="E5" s="105">
        <v>52</v>
      </c>
      <c r="F5" s="105">
        <v>101</v>
      </c>
      <c r="G5" s="105">
        <v>111</v>
      </c>
      <c r="H5" s="105">
        <v>102</v>
      </c>
      <c r="I5" s="105">
        <v>81</v>
      </c>
      <c r="J5" s="105">
        <v>72</v>
      </c>
      <c r="K5" s="105">
        <v>84</v>
      </c>
      <c r="L5" s="105">
        <v>91</v>
      </c>
      <c r="M5" s="105">
        <v>96</v>
      </c>
      <c r="N5" s="103">
        <f t="shared" si="0"/>
        <v>1239</v>
      </c>
      <c r="O5" s="49">
        <f t="shared" ref="O5:O18" si="1">SUM((N5-N4)/N4)</f>
        <v>0.27731958762886599</v>
      </c>
    </row>
    <row r="6" spans="1:15" x14ac:dyDescent="0.25">
      <c r="A6" s="33" t="s">
        <v>169</v>
      </c>
      <c r="B6" s="105">
        <v>71</v>
      </c>
      <c r="C6" s="105">
        <v>18</v>
      </c>
      <c r="D6" s="105">
        <v>93</v>
      </c>
      <c r="E6" s="105">
        <v>59</v>
      </c>
      <c r="F6" s="105">
        <v>115</v>
      </c>
      <c r="G6" s="105">
        <v>136</v>
      </c>
      <c r="H6" s="105">
        <v>43</v>
      </c>
      <c r="I6" s="105">
        <v>97</v>
      </c>
      <c r="J6" s="105">
        <v>61</v>
      </c>
      <c r="K6" s="105">
        <v>19</v>
      </c>
      <c r="L6" s="105">
        <v>46</v>
      </c>
      <c r="M6" s="105">
        <v>11</v>
      </c>
      <c r="N6" s="103">
        <f t="shared" si="0"/>
        <v>769</v>
      </c>
      <c r="O6" s="49">
        <f t="shared" si="1"/>
        <v>-0.37933817594834546</v>
      </c>
    </row>
    <row r="7" spans="1:15" x14ac:dyDescent="0.25">
      <c r="A7" s="33" t="s">
        <v>170</v>
      </c>
      <c r="B7" s="105">
        <v>133</v>
      </c>
      <c r="C7" s="105">
        <v>-36</v>
      </c>
      <c r="D7" s="105">
        <v>33</v>
      </c>
      <c r="E7" s="105">
        <v>4</v>
      </c>
      <c r="F7" s="105">
        <v>71</v>
      </c>
      <c r="G7" s="105">
        <v>-23</v>
      </c>
      <c r="H7" s="105">
        <v>61</v>
      </c>
      <c r="I7" s="105">
        <v>-19</v>
      </c>
      <c r="J7" s="105">
        <v>110</v>
      </c>
      <c r="K7" s="105">
        <v>41</v>
      </c>
      <c r="L7" s="105">
        <v>-8</v>
      </c>
      <c r="M7" s="105">
        <v>26</v>
      </c>
      <c r="N7" s="103">
        <f t="shared" si="0"/>
        <v>393</v>
      </c>
      <c r="O7" s="49">
        <f t="shared" si="1"/>
        <v>-0.48894668400520158</v>
      </c>
    </row>
    <row r="8" spans="1:15" x14ac:dyDescent="0.25">
      <c r="A8" s="33" t="s">
        <v>172</v>
      </c>
      <c r="B8" s="105">
        <v>20</v>
      </c>
      <c r="C8" s="105">
        <v>-26</v>
      </c>
      <c r="D8" s="105">
        <v>-44</v>
      </c>
      <c r="E8" s="105">
        <v>-20</v>
      </c>
      <c r="F8" s="105">
        <v>-6</v>
      </c>
      <c r="G8" s="105">
        <v>-67</v>
      </c>
      <c r="H8" s="105">
        <v>-148</v>
      </c>
      <c r="I8" s="105">
        <v>-16</v>
      </c>
      <c r="J8" s="105">
        <v>82</v>
      </c>
      <c r="K8" s="105">
        <v>12</v>
      </c>
      <c r="L8" s="105">
        <v>-9</v>
      </c>
      <c r="M8" s="105">
        <v>29</v>
      </c>
      <c r="N8" s="103">
        <f t="shared" si="0"/>
        <v>-193</v>
      </c>
      <c r="O8" s="49">
        <f t="shared" si="1"/>
        <v>-1.4910941475826971</v>
      </c>
    </row>
    <row r="9" spans="1:15" x14ac:dyDescent="0.25">
      <c r="A9" s="33" t="s">
        <v>162</v>
      </c>
      <c r="B9" s="105">
        <v>66</v>
      </c>
      <c r="C9" s="105">
        <v>-155</v>
      </c>
      <c r="D9" s="105">
        <v>-108</v>
      </c>
      <c r="E9" s="105">
        <v>0</v>
      </c>
      <c r="F9" s="105">
        <v>51</v>
      </c>
      <c r="G9" s="105">
        <v>-145</v>
      </c>
      <c r="H9" s="105">
        <v>-14</v>
      </c>
      <c r="I9" s="105">
        <v>37</v>
      </c>
      <c r="J9" s="105">
        <v>-42</v>
      </c>
      <c r="K9" s="105">
        <v>94</v>
      </c>
      <c r="L9" s="105">
        <v>91</v>
      </c>
      <c r="M9" s="105">
        <v>0</v>
      </c>
      <c r="N9" s="103">
        <f t="shared" si="0"/>
        <v>-125</v>
      </c>
      <c r="O9" s="49">
        <f t="shared" si="1"/>
        <v>-0.35233160621761656</v>
      </c>
    </row>
    <row r="10" spans="1:15" x14ac:dyDescent="0.25">
      <c r="A10" s="33" t="s">
        <v>163</v>
      </c>
      <c r="B10" s="105">
        <v>98</v>
      </c>
      <c r="C10" s="105">
        <v>42</v>
      </c>
      <c r="D10" s="105">
        <v>45</v>
      </c>
      <c r="E10" s="105">
        <v>7</v>
      </c>
      <c r="F10" s="105">
        <v>91</v>
      </c>
      <c r="G10" s="105">
        <v>-173</v>
      </c>
      <c r="H10" s="105">
        <v>-195</v>
      </c>
      <c r="I10" s="105">
        <v>2</v>
      </c>
      <c r="J10" s="105">
        <v>40</v>
      </c>
      <c r="K10" s="105">
        <v>41</v>
      </c>
      <c r="L10" s="105">
        <v>30</v>
      </c>
      <c r="M10" s="105">
        <v>59</v>
      </c>
      <c r="N10" s="103">
        <f t="shared" si="0"/>
        <v>87</v>
      </c>
      <c r="O10" s="49">
        <f t="shared" si="1"/>
        <v>-1.696</v>
      </c>
    </row>
    <row r="11" spans="1:15" x14ac:dyDescent="0.25">
      <c r="A11" s="33" t="s">
        <v>154</v>
      </c>
      <c r="B11" s="105">
        <v>-87</v>
      </c>
      <c r="C11" s="105">
        <v>-15</v>
      </c>
      <c r="D11" s="105">
        <v>53</v>
      </c>
      <c r="E11" s="105">
        <v>27</v>
      </c>
      <c r="F11" s="105">
        <v>119</v>
      </c>
      <c r="G11" s="105">
        <v>14</v>
      </c>
      <c r="H11" s="105">
        <v>-116</v>
      </c>
      <c r="I11" s="105">
        <v>8</v>
      </c>
      <c r="J11" s="105">
        <v>43</v>
      </c>
      <c r="K11" s="105">
        <v>-50</v>
      </c>
      <c r="L11" s="105">
        <v>-22</v>
      </c>
      <c r="M11" s="105">
        <v>26</v>
      </c>
      <c r="N11" s="103">
        <f t="shared" si="0"/>
        <v>0</v>
      </c>
      <c r="O11" s="49">
        <f t="shared" si="1"/>
        <v>-1</v>
      </c>
    </row>
    <row r="12" spans="1:15" x14ac:dyDescent="0.25">
      <c r="A12" s="33" t="s">
        <v>147</v>
      </c>
      <c r="B12" s="105">
        <v>92</v>
      </c>
      <c r="C12" s="105">
        <v>27</v>
      </c>
      <c r="D12" s="105">
        <v>99</v>
      </c>
      <c r="E12" s="105">
        <v>7</v>
      </c>
      <c r="F12" s="105">
        <v>-116</v>
      </c>
      <c r="G12" s="105">
        <v>-301</v>
      </c>
      <c r="H12" s="105">
        <v>-340</v>
      </c>
      <c r="I12" s="105">
        <v>-10</v>
      </c>
      <c r="J12" s="105">
        <v>-16</v>
      </c>
      <c r="K12" s="105">
        <v>-39</v>
      </c>
      <c r="L12" s="105">
        <v>56</v>
      </c>
      <c r="M12" s="105">
        <v>112</v>
      </c>
      <c r="N12" s="103">
        <f t="shared" si="0"/>
        <v>-429</v>
      </c>
      <c r="O12" s="49" t="e">
        <f t="shared" si="1"/>
        <v>#DIV/0!</v>
      </c>
    </row>
    <row r="13" spans="1:15" x14ac:dyDescent="0.25">
      <c r="A13" s="33" t="s">
        <v>146</v>
      </c>
      <c r="B13" s="105">
        <v>-152</v>
      </c>
      <c r="C13" s="105">
        <v>-151</v>
      </c>
      <c r="D13" s="105">
        <v>-136</v>
      </c>
      <c r="E13" s="105">
        <v>-163</v>
      </c>
      <c r="F13" s="105">
        <v>-53</v>
      </c>
      <c r="G13" s="105">
        <v>-260</v>
      </c>
      <c r="H13" s="105">
        <v>-229</v>
      </c>
      <c r="I13" s="105">
        <v>-69</v>
      </c>
      <c r="J13" s="105">
        <v>-41</v>
      </c>
      <c r="K13" s="105">
        <v>-21</v>
      </c>
      <c r="L13" s="105">
        <v>-32</v>
      </c>
      <c r="M13" s="105">
        <v>-29</v>
      </c>
      <c r="N13" s="103">
        <f t="shared" si="0"/>
        <v>-1336</v>
      </c>
      <c r="O13" s="49">
        <f t="shared" si="1"/>
        <v>2.114219114219114</v>
      </c>
    </row>
    <row r="14" spans="1:15" x14ac:dyDescent="0.25">
      <c r="A14" s="33" t="s">
        <v>159</v>
      </c>
      <c r="B14" s="105">
        <v>-35</v>
      </c>
      <c r="C14" s="105">
        <v>-64</v>
      </c>
      <c r="D14" s="105">
        <v>41</v>
      </c>
      <c r="E14" s="105">
        <v>32</v>
      </c>
      <c r="F14" s="105">
        <v>40</v>
      </c>
      <c r="G14" s="105">
        <v>-117</v>
      </c>
      <c r="H14" s="105">
        <v>16</v>
      </c>
      <c r="I14" s="105">
        <v>81</v>
      </c>
      <c r="J14" s="105">
        <v>90</v>
      </c>
      <c r="K14" s="105">
        <v>15</v>
      </c>
      <c r="L14" s="105">
        <v>155</v>
      </c>
      <c r="M14" s="105">
        <v>72</v>
      </c>
      <c r="N14" s="103">
        <f t="shared" si="0"/>
        <v>326</v>
      </c>
      <c r="O14" s="49">
        <f t="shared" si="1"/>
        <v>-1.2440119760479043</v>
      </c>
    </row>
    <row r="15" spans="1:15" x14ac:dyDescent="0.25">
      <c r="A15" s="33" t="s">
        <v>183</v>
      </c>
      <c r="B15" s="105">
        <v>173</v>
      </c>
      <c r="C15" s="105">
        <v>16</v>
      </c>
      <c r="D15" s="105">
        <v>8</v>
      </c>
      <c r="E15" s="105">
        <v>-84</v>
      </c>
      <c r="F15" s="105">
        <v>145</v>
      </c>
      <c r="G15" s="105">
        <v>36</v>
      </c>
      <c r="H15" s="105">
        <v>146</v>
      </c>
      <c r="I15" s="105">
        <v>101</v>
      </c>
      <c r="J15" s="105">
        <v>139</v>
      </c>
      <c r="K15" s="105">
        <v>89</v>
      </c>
      <c r="L15" s="105">
        <v>132</v>
      </c>
      <c r="M15" s="105">
        <v>136</v>
      </c>
      <c r="N15" s="103">
        <f t="shared" si="0"/>
        <v>1037</v>
      </c>
      <c r="O15" s="49">
        <f t="shared" si="1"/>
        <v>2.1809815950920246</v>
      </c>
    </row>
    <row r="16" spans="1:15" x14ac:dyDescent="0.25">
      <c r="A16" s="33" t="s">
        <v>189</v>
      </c>
      <c r="B16" s="105">
        <v>128</v>
      </c>
      <c r="C16" s="105">
        <v>92</v>
      </c>
      <c r="D16" s="105">
        <v>105</v>
      </c>
      <c r="E16" s="105">
        <v>-25</v>
      </c>
      <c r="F16" s="105">
        <v>146</v>
      </c>
      <c r="G16" s="105">
        <v>100</v>
      </c>
      <c r="H16" s="105">
        <v>92</v>
      </c>
      <c r="I16" s="105">
        <v>70</v>
      </c>
      <c r="J16" s="105">
        <v>69</v>
      </c>
      <c r="K16" s="105">
        <v>74</v>
      </c>
      <c r="L16" s="105">
        <v>61</v>
      </c>
      <c r="M16" s="105">
        <v>100</v>
      </c>
      <c r="N16" s="103">
        <f t="shared" si="0"/>
        <v>1012</v>
      </c>
      <c r="O16" s="49">
        <f t="shared" si="1"/>
        <v>-2.4108003857280617E-2</v>
      </c>
    </row>
    <row r="17" spans="1:15" x14ac:dyDescent="0.25">
      <c r="A17" s="33" t="s">
        <v>242</v>
      </c>
      <c r="B17" s="105">
        <v>124</v>
      </c>
      <c r="C17" s="105">
        <v>50</v>
      </c>
      <c r="D17" s="105">
        <v>168</v>
      </c>
      <c r="E17" s="105">
        <v>19</v>
      </c>
      <c r="F17" s="105">
        <v>213</v>
      </c>
      <c r="G17" s="105">
        <v>446</v>
      </c>
      <c r="H17" s="105">
        <v>880</v>
      </c>
      <c r="I17" s="105">
        <v>525</v>
      </c>
      <c r="J17" s="105">
        <v>343</v>
      </c>
      <c r="K17" s="105">
        <v>345</v>
      </c>
      <c r="L17" s="105">
        <v>263</v>
      </c>
      <c r="M17" s="105">
        <v>359</v>
      </c>
      <c r="N17" s="103">
        <f t="shared" si="0"/>
        <v>3735</v>
      </c>
      <c r="O17" s="49">
        <f t="shared" si="1"/>
        <v>2.6907114624505928</v>
      </c>
    </row>
    <row r="18" spans="1:15" x14ac:dyDescent="0.25">
      <c r="A18" s="33" t="s">
        <v>271</v>
      </c>
      <c r="B18" s="105">
        <v>479</v>
      </c>
      <c r="C18" s="105">
        <v>481</v>
      </c>
      <c r="D18" s="105">
        <v>542</v>
      </c>
      <c r="E18" s="105">
        <v>221</v>
      </c>
      <c r="F18" s="105">
        <v>394</v>
      </c>
      <c r="G18" s="105">
        <v>361</v>
      </c>
      <c r="H18" s="105">
        <v>422</v>
      </c>
      <c r="I18" s="105">
        <v>480</v>
      </c>
      <c r="J18" s="105">
        <v>316</v>
      </c>
      <c r="K18" s="105">
        <v>197</v>
      </c>
      <c r="L18" s="105">
        <v>40</v>
      </c>
      <c r="M18" s="105">
        <v>322</v>
      </c>
      <c r="N18" s="103">
        <f t="shared" si="0"/>
        <v>4255</v>
      </c>
      <c r="O18" s="49">
        <f t="shared" si="1"/>
        <v>0.13922356091030791</v>
      </c>
    </row>
    <row r="19" spans="1:15" x14ac:dyDescent="0.25">
      <c r="A19" s="33" t="s">
        <v>291</v>
      </c>
      <c r="B19" s="105">
        <v>534</v>
      </c>
      <c r="C19" s="105">
        <v>601</v>
      </c>
      <c r="D19" s="105">
        <v>484</v>
      </c>
      <c r="E19" s="105">
        <v>172</v>
      </c>
      <c r="F19" s="105">
        <v>455</v>
      </c>
      <c r="G19" s="105">
        <v>570</v>
      </c>
      <c r="H19" s="105">
        <v>570</v>
      </c>
      <c r="I19" s="105">
        <v>496</v>
      </c>
      <c r="J19" s="105">
        <v>289</v>
      </c>
      <c r="K19" s="105">
        <v>302</v>
      </c>
      <c r="L19" s="105">
        <v>202</v>
      </c>
      <c r="M19" s="105">
        <v>238</v>
      </c>
      <c r="N19" s="103">
        <f t="shared" ref="N19:N24" si="2">SUM(B19:M19)</f>
        <v>4913</v>
      </c>
      <c r="O19" s="49">
        <f t="shared" ref="O19:O24" si="3">SUM((N19-N18)/N18)</f>
        <v>0.154641598119859</v>
      </c>
    </row>
    <row r="20" spans="1:15" x14ac:dyDescent="0.25">
      <c r="A20" s="33" t="s">
        <v>302</v>
      </c>
      <c r="B20" s="105">
        <v>517</v>
      </c>
      <c r="C20" s="105">
        <v>606</v>
      </c>
      <c r="D20" s="105">
        <v>494</v>
      </c>
      <c r="E20" s="105">
        <v>185</v>
      </c>
      <c r="F20" s="105">
        <v>342</v>
      </c>
      <c r="G20" s="105">
        <v>543</v>
      </c>
      <c r="H20" s="105">
        <v>667</v>
      </c>
      <c r="I20" s="105">
        <v>633</v>
      </c>
      <c r="J20" s="105">
        <v>404</v>
      </c>
      <c r="K20" s="105">
        <v>255</v>
      </c>
      <c r="L20" s="105">
        <v>340</v>
      </c>
      <c r="M20" s="105">
        <v>316</v>
      </c>
      <c r="N20" s="103">
        <f t="shared" si="2"/>
        <v>5302</v>
      </c>
      <c r="O20" s="49">
        <f t="shared" si="3"/>
        <v>7.9177691837980874E-2</v>
      </c>
    </row>
    <row r="21" spans="1:15" x14ac:dyDescent="0.25">
      <c r="A21" s="33" t="s">
        <v>311</v>
      </c>
      <c r="B21" s="105">
        <v>528</v>
      </c>
      <c r="C21" s="105">
        <v>568</v>
      </c>
      <c r="D21" s="105">
        <v>497</v>
      </c>
      <c r="E21" s="105">
        <v>225</v>
      </c>
      <c r="F21" s="105">
        <v>494</v>
      </c>
      <c r="G21" s="105">
        <v>546</v>
      </c>
      <c r="H21" s="105">
        <v>636</v>
      </c>
      <c r="I21" s="105">
        <v>450</v>
      </c>
      <c r="J21" s="105">
        <v>301</v>
      </c>
      <c r="K21" s="105">
        <v>319</v>
      </c>
      <c r="L21" s="105">
        <v>215</v>
      </c>
      <c r="M21" s="105">
        <v>320</v>
      </c>
      <c r="N21" s="103">
        <f t="shared" si="2"/>
        <v>5099</v>
      </c>
      <c r="O21" s="49">
        <f t="shared" si="3"/>
        <v>-3.8287438702376463E-2</v>
      </c>
    </row>
    <row r="22" spans="1:15" x14ac:dyDescent="0.25">
      <c r="A22" s="33" t="s">
        <v>324</v>
      </c>
      <c r="B22" s="105">
        <v>422</v>
      </c>
      <c r="C22" s="105">
        <v>572</v>
      </c>
      <c r="D22" s="105">
        <v>516</v>
      </c>
      <c r="E22" s="105">
        <v>240</v>
      </c>
      <c r="F22" s="105">
        <v>499</v>
      </c>
      <c r="G22" s="105">
        <v>648</v>
      </c>
      <c r="H22" s="105">
        <v>674</v>
      </c>
      <c r="I22" s="105">
        <v>499</v>
      </c>
      <c r="J22" s="105">
        <v>337</v>
      </c>
      <c r="K22" s="105">
        <v>388</v>
      </c>
      <c r="L22" s="105">
        <v>198</v>
      </c>
      <c r="M22" s="105">
        <v>305</v>
      </c>
      <c r="N22" s="103">
        <f t="shared" si="2"/>
        <v>5298</v>
      </c>
      <c r="O22" s="49">
        <f t="shared" si="3"/>
        <v>3.9027260247107273E-2</v>
      </c>
    </row>
    <row r="23" spans="1:15" x14ac:dyDescent="0.25">
      <c r="A23" s="33" t="s">
        <v>340</v>
      </c>
      <c r="B23" s="105">
        <v>326</v>
      </c>
      <c r="C23" s="105">
        <v>582</v>
      </c>
      <c r="D23" s="105">
        <v>517</v>
      </c>
      <c r="E23" s="105">
        <v>216</v>
      </c>
      <c r="F23" s="105">
        <v>515</v>
      </c>
      <c r="G23" s="105">
        <v>667</v>
      </c>
      <c r="H23" s="105">
        <v>582</v>
      </c>
      <c r="I23" s="105">
        <v>476</v>
      </c>
      <c r="J23" s="105">
        <v>320</v>
      </c>
      <c r="K23" s="105">
        <v>321</v>
      </c>
      <c r="L23" s="105">
        <v>229</v>
      </c>
      <c r="M23" s="105">
        <v>183</v>
      </c>
      <c r="N23" s="103">
        <f t="shared" si="2"/>
        <v>4934</v>
      </c>
      <c r="O23" s="49">
        <f t="shared" si="3"/>
        <v>-6.870517176292941E-2</v>
      </c>
    </row>
    <row r="24" spans="1:15" x14ac:dyDescent="0.25">
      <c r="A24" s="33" t="s">
        <v>386</v>
      </c>
      <c r="B24" s="105">
        <v>545</v>
      </c>
      <c r="C24" s="105">
        <v>546</v>
      </c>
      <c r="D24" s="105">
        <v>476</v>
      </c>
      <c r="E24" s="105">
        <v>129</v>
      </c>
      <c r="F24" s="105">
        <v>381</v>
      </c>
      <c r="G24" s="105">
        <v>462</v>
      </c>
      <c r="H24" s="105">
        <v>453</v>
      </c>
      <c r="I24" s="105">
        <v>558</v>
      </c>
      <c r="J24" s="105">
        <v>309</v>
      </c>
      <c r="K24" s="105">
        <v>197</v>
      </c>
      <c r="L24" s="105">
        <v>188</v>
      </c>
      <c r="M24" s="105">
        <v>326</v>
      </c>
      <c r="N24" s="103">
        <f t="shared" si="2"/>
        <v>4570</v>
      </c>
      <c r="O24" s="49">
        <f t="shared" si="3"/>
        <v>-7.3773814349412242E-2</v>
      </c>
    </row>
    <row r="25" spans="1:15" x14ac:dyDescent="0.25">
      <c r="A25" s="32" t="s">
        <v>206</v>
      </c>
      <c r="B25" s="105"/>
      <c r="C25" s="105"/>
      <c r="D25" s="105"/>
      <c r="E25" s="105"/>
      <c r="F25" s="105"/>
      <c r="G25" s="105"/>
      <c r="H25" s="105"/>
      <c r="I25" s="105"/>
      <c r="J25" s="105" t="s">
        <v>206</v>
      </c>
      <c r="K25" s="105"/>
      <c r="L25" s="105"/>
      <c r="M25" s="105"/>
      <c r="N25" s="105"/>
    </row>
    <row r="26" spans="1:15" x14ac:dyDescent="0.25">
      <c r="A26" s="69" t="s">
        <v>167</v>
      </c>
      <c r="B26" s="104">
        <v>0</v>
      </c>
      <c r="C26" s="104">
        <v>0</v>
      </c>
      <c r="D26" s="104">
        <v>239</v>
      </c>
      <c r="E26" s="104">
        <v>78</v>
      </c>
      <c r="F26" s="104">
        <v>172</v>
      </c>
      <c r="G26" s="104">
        <v>240</v>
      </c>
      <c r="H26" s="104">
        <v>286</v>
      </c>
      <c r="I26" s="104">
        <v>180</v>
      </c>
      <c r="J26" s="104">
        <v>163</v>
      </c>
      <c r="K26" s="104">
        <v>178</v>
      </c>
      <c r="L26" s="104">
        <v>175</v>
      </c>
      <c r="M26" s="104">
        <v>139</v>
      </c>
      <c r="N26" s="106">
        <f t="shared" ref="N26:N40" si="4">SUM(B26:M26)</f>
        <v>1850</v>
      </c>
      <c r="O26" s="35"/>
    </row>
    <row r="27" spans="1:15" x14ac:dyDescent="0.25">
      <c r="A27" s="33" t="s">
        <v>168</v>
      </c>
      <c r="B27" s="105">
        <v>278</v>
      </c>
      <c r="C27" s="105">
        <v>313</v>
      </c>
      <c r="D27" s="105">
        <v>284</v>
      </c>
      <c r="E27" s="105">
        <v>122</v>
      </c>
      <c r="F27" s="105">
        <v>231</v>
      </c>
      <c r="G27" s="105">
        <v>293</v>
      </c>
      <c r="H27" s="105">
        <v>390</v>
      </c>
      <c r="I27" s="105">
        <v>287</v>
      </c>
      <c r="J27" s="105">
        <v>196</v>
      </c>
      <c r="K27" s="105">
        <v>246</v>
      </c>
      <c r="L27" s="105">
        <v>205</v>
      </c>
      <c r="M27" s="105">
        <v>228</v>
      </c>
      <c r="N27" s="103">
        <f t="shared" si="4"/>
        <v>3073</v>
      </c>
      <c r="O27" s="49">
        <f t="shared" ref="O27:O40" si="5">SUM((N27-N26)/N26)</f>
        <v>0.6610810810810811</v>
      </c>
    </row>
    <row r="28" spans="1:15" x14ac:dyDescent="0.25">
      <c r="A28" s="33" t="s">
        <v>169</v>
      </c>
      <c r="B28" s="105">
        <v>255</v>
      </c>
      <c r="C28" s="105">
        <v>356</v>
      </c>
      <c r="D28" s="105">
        <v>379</v>
      </c>
      <c r="E28" s="105">
        <v>159</v>
      </c>
      <c r="F28" s="105">
        <v>261</v>
      </c>
      <c r="G28" s="105">
        <v>320</v>
      </c>
      <c r="H28" s="105">
        <v>373</v>
      </c>
      <c r="I28" s="105">
        <v>215</v>
      </c>
      <c r="J28" s="105">
        <v>119</v>
      </c>
      <c r="K28" s="105">
        <v>161</v>
      </c>
      <c r="L28" s="105">
        <v>154</v>
      </c>
      <c r="M28" s="105">
        <v>211</v>
      </c>
      <c r="N28" s="103">
        <f t="shared" si="4"/>
        <v>2963</v>
      </c>
      <c r="O28" s="49">
        <f t="shared" si="5"/>
        <v>-3.5795639440286367E-2</v>
      </c>
    </row>
    <row r="29" spans="1:15" x14ac:dyDescent="0.25">
      <c r="A29" s="33" t="s">
        <v>170</v>
      </c>
      <c r="B29" s="105">
        <v>339</v>
      </c>
      <c r="C29" s="105">
        <v>328</v>
      </c>
      <c r="D29" s="105">
        <v>221</v>
      </c>
      <c r="E29" s="105">
        <v>134</v>
      </c>
      <c r="F29" s="105">
        <v>293</v>
      </c>
      <c r="G29" s="105">
        <v>361</v>
      </c>
      <c r="H29" s="105">
        <v>359</v>
      </c>
      <c r="I29" s="105">
        <v>393</v>
      </c>
      <c r="J29" s="105">
        <v>210</v>
      </c>
      <c r="K29" s="105">
        <v>246</v>
      </c>
      <c r="L29" s="105">
        <v>194</v>
      </c>
      <c r="M29" s="105">
        <v>288</v>
      </c>
      <c r="N29" s="103">
        <f t="shared" si="4"/>
        <v>3366</v>
      </c>
      <c r="O29" s="49">
        <f t="shared" si="5"/>
        <v>0.1360107998650017</v>
      </c>
    </row>
    <row r="30" spans="1:15" x14ac:dyDescent="0.25">
      <c r="A30" s="33" t="s">
        <v>172</v>
      </c>
      <c r="B30" s="105">
        <v>398</v>
      </c>
      <c r="C30" s="105">
        <v>572</v>
      </c>
      <c r="D30" s="105">
        <v>422</v>
      </c>
      <c r="E30" s="105">
        <v>146</v>
      </c>
      <c r="F30" s="105">
        <v>426</v>
      </c>
      <c r="G30" s="105">
        <v>479</v>
      </c>
      <c r="H30" s="105">
        <v>498</v>
      </c>
      <c r="I30" s="105">
        <v>344</v>
      </c>
      <c r="J30" s="105">
        <v>222</v>
      </c>
      <c r="K30" s="105">
        <v>298</v>
      </c>
      <c r="L30" s="105">
        <v>303</v>
      </c>
      <c r="M30" s="105">
        <v>207</v>
      </c>
      <c r="N30" s="103">
        <f t="shared" si="4"/>
        <v>4315</v>
      </c>
      <c r="O30" s="49">
        <f t="shared" si="5"/>
        <v>0.2819370172311349</v>
      </c>
    </row>
    <row r="31" spans="1:15" x14ac:dyDescent="0.25">
      <c r="A31" s="33" t="s">
        <v>162</v>
      </c>
      <c r="B31" s="105">
        <v>394</v>
      </c>
      <c r="C31" s="105">
        <v>583</v>
      </c>
      <c r="D31" s="105">
        <v>432</v>
      </c>
      <c r="E31" s="105">
        <v>210</v>
      </c>
      <c r="F31" s="105">
        <v>211</v>
      </c>
      <c r="G31" s="105">
        <v>561</v>
      </c>
      <c r="H31" s="105">
        <v>544</v>
      </c>
      <c r="I31" s="105">
        <v>361</v>
      </c>
      <c r="J31" s="105">
        <v>272</v>
      </c>
      <c r="K31" s="105">
        <v>344</v>
      </c>
      <c r="L31" s="105">
        <v>333</v>
      </c>
      <c r="M31" s="105">
        <v>318</v>
      </c>
      <c r="N31" s="103">
        <f t="shared" si="4"/>
        <v>4563</v>
      </c>
      <c r="O31" s="49">
        <f t="shared" si="5"/>
        <v>5.7473928157589803E-2</v>
      </c>
    </row>
    <row r="32" spans="1:15" x14ac:dyDescent="0.25">
      <c r="A32" s="33" t="s">
        <v>163</v>
      </c>
      <c r="B32" s="105">
        <v>366</v>
      </c>
      <c r="C32" s="105">
        <v>442</v>
      </c>
      <c r="D32" s="105">
        <v>429</v>
      </c>
      <c r="E32" s="105">
        <v>161</v>
      </c>
      <c r="F32" s="105">
        <v>245</v>
      </c>
      <c r="G32" s="105">
        <v>313</v>
      </c>
      <c r="H32" s="105">
        <v>511</v>
      </c>
      <c r="I32" s="105">
        <v>382</v>
      </c>
      <c r="J32" s="105">
        <v>248</v>
      </c>
      <c r="K32" s="105">
        <v>379</v>
      </c>
      <c r="L32" s="105">
        <v>314</v>
      </c>
      <c r="M32" s="105">
        <v>305</v>
      </c>
      <c r="N32" s="103">
        <f t="shared" si="4"/>
        <v>4095</v>
      </c>
      <c r="O32" s="49">
        <f t="shared" si="5"/>
        <v>-0.10256410256410256</v>
      </c>
    </row>
    <row r="33" spans="1:15" x14ac:dyDescent="0.25">
      <c r="A33" s="33" t="s">
        <v>154</v>
      </c>
      <c r="B33" s="105">
        <v>429</v>
      </c>
      <c r="C33" s="105">
        <v>379</v>
      </c>
      <c r="D33" s="105">
        <v>387</v>
      </c>
      <c r="E33" s="105">
        <v>201</v>
      </c>
      <c r="F33" s="105">
        <v>367</v>
      </c>
      <c r="G33" s="105">
        <v>444</v>
      </c>
      <c r="H33" s="105">
        <v>348</v>
      </c>
      <c r="I33" s="105">
        <v>430</v>
      </c>
      <c r="J33" s="105">
        <v>199</v>
      </c>
      <c r="K33" s="105">
        <v>402</v>
      </c>
      <c r="L33" s="105">
        <v>302</v>
      </c>
      <c r="M33" s="105">
        <v>246</v>
      </c>
      <c r="N33" s="103">
        <f t="shared" si="4"/>
        <v>4134</v>
      </c>
      <c r="O33" s="49">
        <f t="shared" si="5"/>
        <v>9.5238095238095247E-3</v>
      </c>
    </row>
    <row r="34" spans="1:15" x14ac:dyDescent="0.25">
      <c r="A34" s="33" t="s">
        <v>147</v>
      </c>
      <c r="B34" s="105">
        <v>400</v>
      </c>
      <c r="C34" s="105">
        <v>581</v>
      </c>
      <c r="D34" s="105">
        <v>443</v>
      </c>
      <c r="E34" s="105">
        <v>175</v>
      </c>
      <c r="F34" s="105">
        <v>116</v>
      </c>
      <c r="G34" s="105">
        <v>301</v>
      </c>
      <c r="H34" s="105">
        <v>458</v>
      </c>
      <c r="I34" s="105">
        <v>452</v>
      </c>
      <c r="J34" s="105">
        <v>310</v>
      </c>
      <c r="K34" s="105">
        <v>341</v>
      </c>
      <c r="L34" s="105">
        <v>380</v>
      </c>
      <c r="M34" s="105">
        <v>362</v>
      </c>
      <c r="N34" s="103">
        <f t="shared" si="4"/>
        <v>4319</v>
      </c>
      <c r="O34" s="49">
        <f t="shared" si="5"/>
        <v>4.4750846637639091E-2</v>
      </c>
    </row>
    <row r="35" spans="1:15" x14ac:dyDescent="0.25">
      <c r="A35" s="33" t="s">
        <v>146</v>
      </c>
      <c r="B35" s="105">
        <v>422</v>
      </c>
      <c r="C35" s="105">
        <v>565</v>
      </c>
      <c r="D35" s="105">
        <v>502</v>
      </c>
      <c r="E35" s="105">
        <v>165</v>
      </c>
      <c r="F35" s="105">
        <v>271</v>
      </c>
      <c r="G35" s="105">
        <v>472</v>
      </c>
      <c r="H35" s="105">
        <v>411</v>
      </c>
      <c r="I35" s="105">
        <v>413</v>
      </c>
      <c r="J35" s="105">
        <v>283</v>
      </c>
      <c r="K35" s="105">
        <v>267</v>
      </c>
      <c r="L35" s="105">
        <v>256</v>
      </c>
      <c r="M35" s="105">
        <v>259</v>
      </c>
      <c r="N35" s="103">
        <f t="shared" si="4"/>
        <v>4286</v>
      </c>
      <c r="O35" s="49">
        <f t="shared" si="5"/>
        <v>-7.6406575596202828E-3</v>
      </c>
    </row>
    <row r="36" spans="1:15" x14ac:dyDescent="0.25">
      <c r="A36" s="33" t="s">
        <v>159</v>
      </c>
      <c r="B36" s="105">
        <v>407</v>
      </c>
      <c r="C36" s="105">
        <v>600</v>
      </c>
      <c r="D36" s="105">
        <v>487</v>
      </c>
      <c r="E36" s="105">
        <v>160</v>
      </c>
      <c r="F36" s="105">
        <v>378</v>
      </c>
      <c r="G36" s="105">
        <v>723</v>
      </c>
      <c r="H36" s="105">
        <v>515</v>
      </c>
      <c r="I36" s="105">
        <v>521</v>
      </c>
      <c r="J36" s="105">
        <v>308</v>
      </c>
      <c r="K36" s="105">
        <v>405</v>
      </c>
      <c r="L36" s="105">
        <v>271</v>
      </c>
      <c r="M36" s="105">
        <v>248</v>
      </c>
      <c r="N36" s="103">
        <f t="shared" si="4"/>
        <v>5023</v>
      </c>
      <c r="O36" s="49">
        <f t="shared" si="5"/>
        <v>0.17195520298646758</v>
      </c>
    </row>
    <row r="37" spans="1:15" x14ac:dyDescent="0.25">
      <c r="A37" s="33" t="s">
        <v>183</v>
      </c>
      <c r="B37" s="105">
        <v>483</v>
      </c>
      <c r="C37" s="105">
        <v>680</v>
      </c>
      <c r="D37" s="105">
        <v>480</v>
      </c>
      <c r="E37" s="105">
        <v>246</v>
      </c>
      <c r="F37" s="105">
        <v>339</v>
      </c>
      <c r="G37" s="105">
        <v>684</v>
      </c>
      <c r="H37" s="105">
        <v>622</v>
      </c>
      <c r="I37" s="105">
        <v>503</v>
      </c>
      <c r="J37" s="105">
        <v>269</v>
      </c>
      <c r="K37" s="105">
        <v>403</v>
      </c>
      <c r="L37" s="105">
        <v>306</v>
      </c>
      <c r="M37" s="105">
        <v>314</v>
      </c>
      <c r="N37" s="103">
        <f t="shared" si="4"/>
        <v>5329</v>
      </c>
      <c r="O37" s="49">
        <f t="shared" si="5"/>
        <v>6.0919769062313361E-2</v>
      </c>
    </row>
    <row r="38" spans="1:15" x14ac:dyDescent="0.25">
      <c r="A38" s="33" t="s">
        <v>189</v>
      </c>
      <c r="B38" s="105">
        <v>502</v>
      </c>
      <c r="C38" s="105">
        <v>548</v>
      </c>
      <c r="D38" s="105">
        <v>433</v>
      </c>
      <c r="E38" s="105">
        <v>265</v>
      </c>
      <c r="F38" s="105">
        <v>312</v>
      </c>
      <c r="G38" s="105">
        <v>512</v>
      </c>
      <c r="H38" s="105">
        <v>564</v>
      </c>
      <c r="I38" s="105">
        <v>506</v>
      </c>
      <c r="J38" s="105">
        <v>357</v>
      </c>
      <c r="K38" s="105">
        <v>386</v>
      </c>
      <c r="L38" s="105">
        <v>295</v>
      </c>
      <c r="M38" s="105">
        <v>292</v>
      </c>
      <c r="N38" s="103">
        <f t="shared" si="4"/>
        <v>4972</v>
      </c>
      <c r="O38" s="49">
        <f t="shared" si="5"/>
        <v>-6.6991930943891914E-2</v>
      </c>
    </row>
    <row r="39" spans="1:15" x14ac:dyDescent="0.25">
      <c r="A39" s="33" t="s">
        <v>242</v>
      </c>
      <c r="B39" s="105">
        <v>476</v>
      </c>
      <c r="C39" s="105">
        <v>568</v>
      </c>
      <c r="D39" s="105">
        <v>452</v>
      </c>
      <c r="E39" s="105">
        <v>191</v>
      </c>
      <c r="F39" s="105">
        <v>375</v>
      </c>
      <c r="G39" s="105">
        <v>834</v>
      </c>
      <c r="H39" s="105">
        <v>1248</v>
      </c>
      <c r="I39" s="105">
        <v>885</v>
      </c>
      <c r="J39" s="105">
        <v>491</v>
      </c>
      <c r="K39" s="105">
        <v>521</v>
      </c>
      <c r="L39" s="105">
        <v>483</v>
      </c>
      <c r="M39" s="105">
        <v>501</v>
      </c>
      <c r="N39" s="103">
        <f t="shared" si="4"/>
        <v>7025</v>
      </c>
      <c r="O39" s="49">
        <f t="shared" si="5"/>
        <v>0.41291230893000802</v>
      </c>
    </row>
    <row r="40" spans="1:15" x14ac:dyDescent="0.25">
      <c r="A40" s="33" t="s">
        <v>271</v>
      </c>
      <c r="B40" s="105">
        <v>761</v>
      </c>
      <c r="C40" s="105">
        <v>1053</v>
      </c>
      <c r="D40" s="105">
        <v>792</v>
      </c>
      <c r="E40" s="105">
        <v>323</v>
      </c>
      <c r="F40" s="105">
        <v>644</v>
      </c>
      <c r="G40" s="105">
        <v>863</v>
      </c>
      <c r="H40" s="105">
        <v>810</v>
      </c>
      <c r="I40" s="105">
        <v>756</v>
      </c>
      <c r="J40" s="105">
        <v>478</v>
      </c>
      <c r="K40" s="105">
        <v>393</v>
      </c>
      <c r="L40" s="105">
        <v>182</v>
      </c>
      <c r="M40" s="105">
        <v>460</v>
      </c>
      <c r="N40" s="103">
        <f t="shared" si="4"/>
        <v>7515</v>
      </c>
      <c r="O40" s="49">
        <f t="shared" si="5"/>
        <v>6.9750889679715308E-2</v>
      </c>
    </row>
    <row r="41" spans="1:15" x14ac:dyDescent="0.25">
      <c r="A41" s="33" t="s">
        <v>291</v>
      </c>
      <c r="B41" s="105">
        <v>774</v>
      </c>
      <c r="C41" s="105">
        <v>1059</v>
      </c>
      <c r="D41" s="105">
        <v>850</v>
      </c>
      <c r="E41" s="105">
        <v>352</v>
      </c>
      <c r="F41" s="105">
        <v>687</v>
      </c>
      <c r="G41" s="105">
        <v>880</v>
      </c>
      <c r="H41" s="105">
        <v>876</v>
      </c>
      <c r="I41" s="105">
        <v>790</v>
      </c>
      <c r="J41" s="105">
        <v>441</v>
      </c>
      <c r="K41" s="105">
        <v>492</v>
      </c>
      <c r="L41" s="105">
        <v>492</v>
      </c>
      <c r="M41" s="105">
        <v>422</v>
      </c>
      <c r="N41" s="103">
        <f t="shared" ref="N41:N46" si="6">SUM(B41:M41)</f>
        <v>8115</v>
      </c>
      <c r="O41" s="49">
        <f t="shared" ref="O41:O46" si="7">SUM((N41-N40)/N40)</f>
        <v>7.9840319361277445E-2</v>
      </c>
    </row>
    <row r="42" spans="1:15" x14ac:dyDescent="0.25">
      <c r="A42" s="33" t="s">
        <v>302</v>
      </c>
      <c r="B42" s="105">
        <v>843</v>
      </c>
      <c r="C42" s="105">
        <v>1064</v>
      </c>
      <c r="D42" s="105">
        <v>800</v>
      </c>
      <c r="E42" s="105">
        <v>271</v>
      </c>
      <c r="F42" s="105">
        <v>510</v>
      </c>
      <c r="G42" s="105">
        <v>909</v>
      </c>
      <c r="H42" s="105">
        <v>989</v>
      </c>
      <c r="I42" s="105">
        <v>859</v>
      </c>
      <c r="J42" s="105">
        <v>496</v>
      </c>
      <c r="K42" s="105">
        <v>471</v>
      </c>
      <c r="L42" s="105">
        <v>580</v>
      </c>
      <c r="M42" s="105">
        <v>450</v>
      </c>
      <c r="N42" s="103">
        <f t="shared" si="6"/>
        <v>8242</v>
      </c>
      <c r="O42" s="49">
        <f t="shared" si="7"/>
        <v>1.5650030807147258E-2</v>
      </c>
    </row>
    <row r="43" spans="1:15" x14ac:dyDescent="0.25">
      <c r="A43" s="33" t="s">
        <v>311</v>
      </c>
      <c r="B43" s="105">
        <v>948</v>
      </c>
      <c r="C43" s="105">
        <v>920</v>
      </c>
      <c r="D43" s="105">
        <v>815</v>
      </c>
      <c r="E43" s="105">
        <v>305</v>
      </c>
      <c r="F43" s="105">
        <v>604</v>
      </c>
      <c r="G43" s="105">
        <v>914</v>
      </c>
      <c r="H43" s="105">
        <v>984</v>
      </c>
      <c r="I43" s="105">
        <v>746</v>
      </c>
      <c r="J43" s="105">
        <v>419</v>
      </c>
      <c r="K43" s="105">
        <v>519</v>
      </c>
      <c r="L43" s="105">
        <v>461</v>
      </c>
      <c r="M43" s="105">
        <v>514</v>
      </c>
      <c r="N43" s="103">
        <f t="shared" si="6"/>
        <v>8149</v>
      </c>
      <c r="O43" s="49">
        <f t="shared" si="7"/>
        <v>-1.1283669012375637E-2</v>
      </c>
    </row>
    <row r="44" spans="1:15" x14ac:dyDescent="0.25">
      <c r="A44" s="33" t="s">
        <v>324</v>
      </c>
      <c r="B44" s="105">
        <v>654</v>
      </c>
      <c r="C44" s="105">
        <v>944</v>
      </c>
      <c r="D44" s="105">
        <v>810</v>
      </c>
      <c r="E44" s="105">
        <v>318</v>
      </c>
      <c r="F44" s="105">
        <v>617</v>
      </c>
      <c r="G44" s="105">
        <v>830</v>
      </c>
      <c r="H44" s="105">
        <v>892</v>
      </c>
      <c r="I44" s="105">
        <v>691</v>
      </c>
      <c r="J44" s="105">
        <v>443</v>
      </c>
      <c r="K44" s="105">
        <v>572</v>
      </c>
      <c r="L44" s="105">
        <v>446</v>
      </c>
      <c r="M44" s="105">
        <v>541</v>
      </c>
      <c r="N44" s="103">
        <f t="shared" si="6"/>
        <v>7758</v>
      </c>
      <c r="O44" s="49">
        <f t="shared" si="7"/>
        <v>-4.7981347404589522E-2</v>
      </c>
    </row>
    <row r="45" spans="1:15" x14ac:dyDescent="0.25">
      <c r="A45" s="33" t="s">
        <v>340</v>
      </c>
      <c r="B45" s="105">
        <v>624</v>
      </c>
      <c r="C45" s="105">
        <v>798</v>
      </c>
      <c r="D45" s="105">
        <v>779</v>
      </c>
      <c r="E45" s="105">
        <v>318</v>
      </c>
      <c r="F45" s="105">
        <v>615</v>
      </c>
      <c r="G45" s="105">
        <v>863</v>
      </c>
      <c r="H45" s="105">
        <v>818</v>
      </c>
      <c r="I45" s="105">
        <v>634</v>
      </c>
      <c r="J45" s="105">
        <v>446</v>
      </c>
      <c r="K45" s="105">
        <v>485</v>
      </c>
      <c r="L45" s="105">
        <v>393</v>
      </c>
      <c r="M45" s="105">
        <v>357</v>
      </c>
      <c r="N45" s="103">
        <f t="shared" si="6"/>
        <v>7130</v>
      </c>
      <c r="O45" s="49">
        <f t="shared" si="7"/>
        <v>-8.0948698118071663E-2</v>
      </c>
    </row>
    <row r="46" spans="1:15" x14ac:dyDescent="0.25">
      <c r="A46" s="33" t="s">
        <v>386</v>
      </c>
      <c r="B46" s="105">
        <v>689</v>
      </c>
      <c r="C46" s="105">
        <v>882</v>
      </c>
      <c r="D46" s="105">
        <v>688</v>
      </c>
      <c r="E46" s="105">
        <v>203</v>
      </c>
      <c r="F46" s="105">
        <v>539</v>
      </c>
      <c r="G46" s="105">
        <v>678</v>
      </c>
      <c r="H46" s="105">
        <v>733</v>
      </c>
      <c r="I46" s="105">
        <v>810</v>
      </c>
      <c r="J46" s="105">
        <v>437</v>
      </c>
      <c r="K46" s="105">
        <v>389</v>
      </c>
      <c r="L46" s="105">
        <v>352</v>
      </c>
      <c r="M46" s="105">
        <v>93</v>
      </c>
      <c r="N46" s="103">
        <f t="shared" si="6"/>
        <v>6493</v>
      </c>
      <c r="O46" s="49">
        <f t="shared" si="7"/>
        <v>-8.9340813464235627E-2</v>
      </c>
    </row>
    <row r="47" spans="1:15" x14ac:dyDescent="0.25">
      <c r="A47" s="32" t="s">
        <v>207</v>
      </c>
      <c r="L47" s="32" t="s">
        <v>207</v>
      </c>
    </row>
    <row r="48" spans="1:15" x14ac:dyDescent="0.25">
      <c r="A48" s="69" t="s">
        <v>154</v>
      </c>
      <c r="B48" s="88">
        <v>0.83799999999999997</v>
      </c>
      <c r="C48" s="88">
        <v>0.88700000000000001</v>
      </c>
      <c r="D48" s="88">
        <v>0.85199999999999998</v>
      </c>
      <c r="E48" s="88">
        <v>0.77</v>
      </c>
      <c r="F48" s="88">
        <v>0.89200000000000002</v>
      </c>
      <c r="G48" s="88">
        <v>0.85299999999999998</v>
      </c>
      <c r="H48" s="88">
        <v>0.879</v>
      </c>
      <c r="I48" s="88">
        <v>0.92500000000000004</v>
      </c>
      <c r="J48" s="88">
        <v>0.871</v>
      </c>
      <c r="K48" s="88">
        <v>0.91100000000000003</v>
      </c>
      <c r="L48" s="88">
        <v>0.82599999999999996</v>
      </c>
      <c r="M48" s="88">
        <v>0.83299999999999996</v>
      </c>
      <c r="N48" s="92">
        <f t="shared" ref="N48:N55" si="8">AVERAGE(B48:M48)</f>
        <v>0.86141666666666661</v>
      </c>
      <c r="O48" s="93">
        <f t="shared" ref="O48:O55" si="9">MAX(B48:M48)</f>
        <v>0.92500000000000004</v>
      </c>
    </row>
    <row r="49" spans="1:15" x14ac:dyDescent="0.25">
      <c r="A49" s="33" t="s">
        <v>147</v>
      </c>
      <c r="B49" s="59">
        <v>0.89500000000000002</v>
      </c>
      <c r="C49" s="59">
        <v>0.88500000000000001</v>
      </c>
      <c r="D49" s="59">
        <v>0.873</v>
      </c>
      <c r="E49" s="59">
        <v>0.88400000000000001</v>
      </c>
      <c r="F49" s="59">
        <v>0.90600000000000003</v>
      </c>
      <c r="G49" s="59">
        <v>0.92900000000000005</v>
      </c>
      <c r="H49" s="59">
        <v>0.90500000000000003</v>
      </c>
      <c r="I49" s="59">
        <v>0.92700000000000005</v>
      </c>
      <c r="J49" s="59">
        <v>0.89600000000000002</v>
      </c>
      <c r="K49" s="59">
        <v>0.84199999999999997</v>
      </c>
      <c r="L49" s="59">
        <v>0.89900000000000002</v>
      </c>
      <c r="M49" s="59">
        <v>1.008</v>
      </c>
      <c r="N49" s="94">
        <f t="shared" si="8"/>
        <v>0.90408333333333335</v>
      </c>
      <c r="O49" s="61">
        <f t="shared" si="9"/>
        <v>1.008</v>
      </c>
    </row>
    <row r="50" spans="1:15" x14ac:dyDescent="0.25">
      <c r="A50" s="33" t="s">
        <v>146</v>
      </c>
      <c r="B50" s="59">
        <v>0.78800000000000003</v>
      </c>
      <c r="C50" s="59">
        <v>0.90600000000000003</v>
      </c>
      <c r="D50" s="59">
        <v>0.94399999999999995</v>
      </c>
      <c r="E50" s="59">
        <v>0.92700000000000005</v>
      </c>
      <c r="F50" s="59">
        <v>0.89900000000000002</v>
      </c>
      <c r="G50" s="59">
        <v>0.90100000000000002</v>
      </c>
      <c r="H50" s="59">
        <v>1.085</v>
      </c>
      <c r="I50" s="59">
        <v>1.0860000000000001</v>
      </c>
      <c r="J50" s="59">
        <v>1.286</v>
      </c>
      <c r="K50" s="59">
        <v>0.83699999999999997</v>
      </c>
      <c r="L50" s="59">
        <v>0.88300000000000001</v>
      </c>
      <c r="M50" s="59">
        <v>0.86199999999999999</v>
      </c>
      <c r="N50" s="94">
        <f t="shared" si="8"/>
        <v>0.95033333333333347</v>
      </c>
      <c r="O50" s="61">
        <f t="shared" si="9"/>
        <v>1.286</v>
      </c>
    </row>
    <row r="51" spans="1:15" x14ac:dyDescent="0.25">
      <c r="A51" s="33" t="s">
        <v>159</v>
      </c>
      <c r="B51" s="59">
        <v>0.89500000000000002</v>
      </c>
      <c r="C51" s="59">
        <v>0.92700000000000005</v>
      </c>
      <c r="D51" s="59">
        <v>0.97799999999999998</v>
      </c>
      <c r="E51" s="59">
        <v>0.98499999999999999</v>
      </c>
      <c r="F51" s="59">
        <v>0.85299999999999998</v>
      </c>
      <c r="G51" s="59">
        <v>0.88800000000000001</v>
      </c>
      <c r="H51" s="59">
        <v>0.88500000000000001</v>
      </c>
      <c r="I51" s="59">
        <v>0.86599999999999999</v>
      </c>
      <c r="J51" s="59">
        <v>0.97299999999999998</v>
      </c>
      <c r="K51" s="59">
        <v>0.96499999999999997</v>
      </c>
      <c r="L51" s="59">
        <v>0.77300000000000002</v>
      </c>
      <c r="M51" s="59">
        <v>1.048</v>
      </c>
      <c r="N51" s="94">
        <f t="shared" si="8"/>
        <v>0.91966666666666663</v>
      </c>
      <c r="O51" s="61">
        <f t="shared" si="9"/>
        <v>1.048</v>
      </c>
    </row>
    <row r="52" spans="1:15" x14ac:dyDescent="0.25">
      <c r="A52" s="33" t="s">
        <v>183</v>
      </c>
      <c r="B52" s="59">
        <v>0.68300000000000005</v>
      </c>
      <c r="C52" s="59">
        <v>0.84899999999999998</v>
      </c>
      <c r="D52" s="59">
        <v>0.89700000000000002</v>
      </c>
      <c r="E52" s="59">
        <v>1.1000000000000001</v>
      </c>
      <c r="F52" s="59">
        <v>0.89</v>
      </c>
      <c r="G52" s="59">
        <v>0.91800000000000004</v>
      </c>
      <c r="H52" s="59">
        <v>0.872</v>
      </c>
      <c r="I52" s="59">
        <v>0.86599999999999999</v>
      </c>
      <c r="J52" s="59">
        <v>0.83299999999999996</v>
      </c>
      <c r="K52" s="59">
        <v>0.85299999999999998</v>
      </c>
      <c r="L52" s="59">
        <v>0.94599999999999995</v>
      </c>
      <c r="M52" s="59">
        <v>0.89900000000000002</v>
      </c>
      <c r="N52" s="94">
        <f t="shared" si="8"/>
        <v>0.88383333333333347</v>
      </c>
      <c r="O52" s="61">
        <f t="shared" si="9"/>
        <v>1.1000000000000001</v>
      </c>
    </row>
    <row r="53" spans="1:15" x14ac:dyDescent="0.25">
      <c r="A53" s="33" t="s">
        <v>189</v>
      </c>
      <c r="B53" s="59">
        <v>0.87</v>
      </c>
      <c r="C53" s="59">
        <v>0.87</v>
      </c>
      <c r="D53" s="59">
        <v>0.80800000000000005</v>
      </c>
      <c r="E53" s="59">
        <v>0.91200000000000003</v>
      </c>
      <c r="F53" s="59">
        <v>0.86499999999999999</v>
      </c>
      <c r="G53" s="59">
        <v>0.85499999999999998</v>
      </c>
      <c r="H53" s="59">
        <v>0.85199999999999998</v>
      </c>
      <c r="I53" s="59">
        <v>0.86499999999999999</v>
      </c>
      <c r="J53" s="59">
        <v>0.84199999999999997</v>
      </c>
      <c r="K53" s="59">
        <v>0.89100000000000001</v>
      </c>
      <c r="L53" s="59">
        <v>0.85399999999999998</v>
      </c>
      <c r="M53" s="59">
        <v>0.85</v>
      </c>
      <c r="N53" s="94">
        <f t="shared" si="8"/>
        <v>0.86116666666666652</v>
      </c>
      <c r="O53" s="61">
        <f t="shared" si="9"/>
        <v>0.91200000000000003</v>
      </c>
    </row>
    <row r="54" spans="1:15" x14ac:dyDescent="0.25">
      <c r="A54" s="95" t="s">
        <v>242</v>
      </c>
      <c r="B54" s="59">
        <v>0.871</v>
      </c>
      <c r="C54" s="59">
        <v>0.875</v>
      </c>
      <c r="D54" s="59">
        <v>0.94699999999999995</v>
      </c>
      <c r="E54" s="59">
        <v>0.86</v>
      </c>
      <c r="F54" s="59">
        <v>0.83499999999999996</v>
      </c>
      <c r="G54" s="59">
        <v>0.874</v>
      </c>
      <c r="H54" s="59">
        <v>0.81799999999999995</v>
      </c>
      <c r="I54" s="59">
        <v>0.80700000000000005</v>
      </c>
      <c r="J54" s="59">
        <v>0.747</v>
      </c>
      <c r="K54" s="59">
        <v>0.70399999999999996</v>
      </c>
      <c r="L54" s="59">
        <v>0.79700000000000004</v>
      </c>
      <c r="M54" s="59">
        <v>0.79800000000000004</v>
      </c>
      <c r="N54" s="94">
        <f t="shared" si="8"/>
        <v>0.82774999999999999</v>
      </c>
      <c r="O54" s="61">
        <f t="shared" si="9"/>
        <v>0.94699999999999995</v>
      </c>
    </row>
    <row r="55" spans="1:15" x14ac:dyDescent="0.25">
      <c r="A55" s="95" t="s">
        <v>271</v>
      </c>
      <c r="B55" s="59">
        <v>0.91</v>
      </c>
      <c r="C55" s="59">
        <v>0.83899999999999997</v>
      </c>
      <c r="D55" s="59">
        <v>0.78100000000000003</v>
      </c>
      <c r="E55" s="59">
        <v>0.75</v>
      </c>
      <c r="F55" s="59">
        <v>0.84499999999999997</v>
      </c>
      <c r="G55" s="59">
        <v>0.91900000000000004</v>
      </c>
      <c r="H55" s="59">
        <v>0.94599999999999995</v>
      </c>
      <c r="I55" s="59">
        <v>0.93200000000000005</v>
      </c>
      <c r="J55" s="59">
        <v>0.86199999999999999</v>
      </c>
      <c r="K55" s="59">
        <v>0.86</v>
      </c>
      <c r="L55" s="59">
        <v>0.78900000000000003</v>
      </c>
      <c r="M55" s="59">
        <v>0.78400000000000003</v>
      </c>
      <c r="N55" s="94">
        <f t="shared" si="8"/>
        <v>0.85141666666666671</v>
      </c>
      <c r="O55" s="61">
        <f t="shared" si="9"/>
        <v>0.94599999999999995</v>
      </c>
    </row>
    <row r="56" spans="1:15" x14ac:dyDescent="0.25">
      <c r="A56" s="33" t="s">
        <v>291</v>
      </c>
      <c r="B56" s="59">
        <v>0.8</v>
      </c>
      <c r="C56" s="59">
        <v>0.88400000000000001</v>
      </c>
      <c r="D56" s="59">
        <v>0.83899999999999997</v>
      </c>
      <c r="E56" s="59">
        <v>0.81100000000000005</v>
      </c>
      <c r="F56" s="59">
        <v>0.86599999999999999</v>
      </c>
      <c r="G56" s="59">
        <v>0.86599999999999999</v>
      </c>
      <c r="H56" s="59">
        <v>0.88400000000000001</v>
      </c>
      <c r="I56" s="59">
        <v>0.85</v>
      </c>
      <c r="J56" s="59">
        <v>0.68500000000000005</v>
      </c>
      <c r="K56" s="59">
        <v>0.88</v>
      </c>
      <c r="L56" s="59">
        <v>0.82899999999999996</v>
      </c>
      <c r="M56" s="59">
        <v>0.84399999999999997</v>
      </c>
      <c r="N56" s="94">
        <f t="shared" ref="N56:N61" si="10">AVERAGE(B56:M56)</f>
        <v>0.83650000000000002</v>
      </c>
      <c r="O56" s="61">
        <f t="shared" ref="O56:O61" si="11">MAX(B56:M56)</f>
        <v>0.88400000000000001</v>
      </c>
    </row>
    <row r="57" spans="1:15" s="59" customFormat="1" x14ac:dyDescent="0.25">
      <c r="A57" s="95" t="s">
        <v>302</v>
      </c>
      <c r="B57" s="59">
        <v>0.89600000000000002</v>
      </c>
      <c r="C57" s="59">
        <v>0.89100000000000001</v>
      </c>
      <c r="D57" s="59">
        <v>0.874</v>
      </c>
      <c r="E57" s="59">
        <v>0.82699999999999996</v>
      </c>
      <c r="F57" s="59">
        <v>0.8</v>
      </c>
      <c r="G57" s="59">
        <v>0.80600000000000005</v>
      </c>
      <c r="H57" s="59">
        <v>0.83399999999999996</v>
      </c>
      <c r="I57" s="59">
        <v>0.83699999999999997</v>
      </c>
      <c r="J57" s="59">
        <v>0.74199999999999999</v>
      </c>
      <c r="K57" s="59">
        <v>0.77100000000000002</v>
      </c>
      <c r="L57" s="59">
        <v>0.87</v>
      </c>
      <c r="M57" s="59">
        <v>0.753</v>
      </c>
      <c r="N57" s="94">
        <f t="shared" si="10"/>
        <v>0.82508333333333328</v>
      </c>
      <c r="O57" s="61">
        <f t="shared" si="11"/>
        <v>0.89600000000000002</v>
      </c>
    </row>
    <row r="58" spans="1:15" x14ac:dyDescent="0.25">
      <c r="A58" s="95" t="s">
        <v>311</v>
      </c>
      <c r="B58" s="59">
        <v>0.81399999999999995</v>
      </c>
      <c r="C58" s="59">
        <v>0.66700000000000004</v>
      </c>
      <c r="D58" s="59">
        <v>0.84499999999999997</v>
      </c>
      <c r="E58" s="59">
        <v>0.78800000000000003</v>
      </c>
      <c r="F58" s="59">
        <v>0.84599999999999997</v>
      </c>
      <c r="G58" s="59">
        <v>0.872</v>
      </c>
      <c r="H58" s="59">
        <v>0.83199999999999996</v>
      </c>
      <c r="I58" s="59">
        <v>0.88600000000000001</v>
      </c>
      <c r="J58" s="59">
        <v>0.75600000000000001</v>
      </c>
      <c r="K58" s="59">
        <v>0.87</v>
      </c>
      <c r="L58" s="59">
        <v>0.81499999999999995</v>
      </c>
      <c r="M58" s="59">
        <v>0.83199999999999996</v>
      </c>
      <c r="N58" s="94">
        <f t="shared" si="10"/>
        <v>0.81858333333333333</v>
      </c>
      <c r="O58" s="61">
        <f t="shared" si="11"/>
        <v>0.88600000000000001</v>
      </c>
    </row>
    <row r="59" spans="1:15" x14ac:dyDescent="0.25">
      <c r="A59" s="95" t="s">
        <v>324</v>
      </c>
      <c r="B59" s="59">
        <v>0.90600000000000003</v>
      </c>
      <c r="C59" s="59">
        <v>0.83399999999999996</v>
      </c>
      <c r="D59" s="59">
        <v>0.86499999999999999</v>
      </c>
      <c r="E59" s="59">
        <v>0.83</v>
      </c>
      <c r="F59" s="59">
        <v>0.86799999999999999</v>
      </c>
      <c r="G59" s="59">
        <v>0.84299999999999997</v>
      </c>
      <c r="H59" s="59">
        <v>0.91200000000000003</v>
      </c>
      <c r="I59" s="59">
        <v>0.86499999999999999</v>
      </c>
      <c r="J59" s="59">
        <v>0.89400000000000002</v>
      </c>
      <c r="K59" s="59">
        <v>0.83599999999999997</v>
      </c>
      <c r="L59" s="59">
        <v>0.86099999999999999</v>
      </c>
      <c r="M59" s="59">
        <v>0.91800000000000004</v>
      </c>
      <c r="N59" s="94">
        <f t="shared" si="10"/>
        <v>0.8693333333333334</v>
      </c>
      <c r="O59" s="61">
        <f t="shared" si="11"/>
        <v>0.91800000000000004</v>
      </c>
    </row>
    <row r="60" spans="1:15" x14ac:dyDescent="0.25">
      <c r="A60" s="33" t="s">
        <v>340</v>
      </c>
      <c r="B60" s="59">
        <v>0.88200000000000001</v>
      </c>
      <c r="C60" s="59">
        <v>0.82399999999999995</v>
      </c>
      <c r="D60" s="59">
        <v>0.82899999999999996</v>
      </c>
      <c r="E60" s="59">
        <v>0.82299999999999995</v>
      </c>
      <c r="F60" s="59">
        <v>0.86199999999999999</v>
      </c>
      <c r="G60" s="59">
        <v>0.85199999999999998</v>
      </c>
      <c r="H60" s="59">
        <v>0.92200000000000004</v>
      </c>
      <c r="I60" s="59">
        <v>0.85899999999999999</v>
      </c>
      <c r="J60" s="59">
        <v>0.85099999999999998</v>
      </c>
      <c r="K60" s="59">
        <v>0.93200000000000005</v>
      </c>
      <c r="L60" s="59">
        <v>0.89100000000000001</v>
      </c>
      <c r="M60" s="59">
        <v>0.879</v>
      </c>
      <c r="N60" s="94">
        <f t="shared" si="10"/>
        <v>0.86716666666666653</v>
      </c>
      <c r="O60" s="61">
        <f t="shared" si="11"/>
        <v>0.93200000000000005</v>
      </c>
    </row>
    <row r="61" spans="1:15" x14ac:dyDescent="0.25">
      <c r="A61" s="33" t="s">
        <v>386</v>
      </c>
      <c r="B61" s="59">
        <v>0.91100000000000003</v>
      </c>
      <c r="C61" s="59">
        <v>0.84</v>
      </c>
      <c r="D61" s="59">
        <v>0.90600000000000003</v>
      </c>
      <c r="E61" s="59">
        <v>0.82199999999999995</v>
      </c>
      <c r="F61" s="59">
        <v>0.88800000000000001</v>
      </c>
      <c r="G61" s="59">
        <v>0.78800000000000003</v>
      </c>
      <c r="H61" s="59">
        <v>0.81399999999999995</v>
      </c>
      <c r="I61" s="59">
        <v>0.875</v>
      </c>
      <c r="J61" s="59">
        <v>0.8</v>
      </c>
      <c r="K61" s="59">
        <v>0.88900000000000001</v>
      </c>
      <c r="L61" s="59">
        <v>0.92100000000000004</v>
      </c>
      <c r="M61" s="59">
        <v>0.89900000000000002</v>
      </c>
      <c r="N61" s="94">
        <f t="shared" si="10"/>
        <v>0.86274999999999979</v>
      </c>
      <c r="O61" s="144">
        <f t="shared" si="11"/>
        <v>0.92100000000000004</v>
      </c>
    </row>
  </sheetData>
  <phoneticPr fontId="1" type="noConversion"/>
  <pageMargins left="0.5" right="0.5" top="0.5" bottom="0.5" header="0.5" footer="0.5"/>
  <pageSetup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Q50"/>
  <sheetViews>
    <sheetView showOutlineSymbols="0" zoomScale="80" zoomScaleNormal="87" workbookViewId="0">
      <pane xSplit="1" ySplit="2" topLeftCell="M3" activePane="bottomRight" state="frozen"/>
      <selection pane="topRight"/>
      <selection pane="bottomLeft"/>
      <selection pane="bottomRight" activeCell="M3" sqref="M3"/>
    </sheetView>
  </sheetViews>
  <sheetFormatPr defaultColWidth="9.6328125" defaultRowHeight="13.8" x14ac:dyDescent="0.25"/>
  <cols>
    <col min="1" max="1" width="17.6328125" style="32" customWidth="1"/>
    <col min="2" max="2" width="8.6328125" style="32" customWidth="1"/>
    <col min="3" max="16" width="9.6328125" style="32" customWidth="1"/>
    <col min="17" max="17" width="9.6328125" style="52" customWidth="1"/>
    <col min="18" max="23" width="9.6328125" style="32" customWidth="1"/>
    <col min="24" max="24" width="10.6328125" style="32" customWidth="1"/>
    <col min="25" max="25" width="11.6328125" style="32" customWidth="1"/>
    <col min="26" max="16384" width="9.6328125" style="32"/>
  </cols>
  <sheetData>
    <row r="1" spans="1:17" x14ac:dyDescent="0.25">
      <c r="A1" s="33" t="s">
        <v>466</v>
      </c>
      <c r="F1" s="32" t="s">
        <v>393</v>
      </c>
      <c r="M1" s="32" t="s">
        <v>394</v>
      </c>
    </row>
    <row r="2" spans="1:17" ht="14.4" thickBot="1" x14ac:dyDescent="0.3">
      <c r="A2" s="33" t="s">
        <v>467</v>
      </c>
      <c r="B2" s="33" t="s">
        <v>3</v>
      </c>
      <c r="C2" s="33" t="s">
        <v>4</v>
      </c>
      <c r="D2" s="33" t="s">
        <v>5</v>
      </c>
      <c r="E2" s="33" t="s">
        <v>6</v>
      </c>
      <c r="F2" s="33" t="s">
        <v>7</v>
      </c>
      <c r="G2" s="33" t="s">
        <v>8</v>
      </c>
      <c r="H2" s="33" t="s">
        <v>9</v>
      </c>
      <c r="I2" s="33" t="s">
        <v>10</v>
      </c>
      <c r="J2" s="33" t="s">
        <v>11</v>
      </c>
      <c r="K2" s="33" t="s">
        <v>12</v>
      </c>
      <c r="L2" s="33" t="s">
        <v>13</v>
      </c>
      <c r="M2" s="33" t="s">
        <v>14</v>
      </c>
      <c r="N2" s="33" t="s">
        <v>15</v>
      </c>
      <c r="O2" s="33" t="s">
        <v>17</v>
      </c>
      <c r="P2" s="33" t="s">
        <v>18</v>
      </c>
      <c r="Q2" s="192" t="s">
        <v>155</v>
      </c>
    </row>
    <row r="3" spans="1:17" x14ac:dyDescent="0.25">
      <c r="A3" s="36" t="s">
        <v>489</v>
      </c>
      <c r="B3" s="111"/>
      <c r="C3" s="111"/>
      <c r="D3" s="111"/>
      <c r="E3" s="111"/>
      <c r="F3" s="111"/>
      <c r="G3" s="111">
        <v>1</v>
      </c>
      <c r="H3" s="111"/>
      <c r="I3" s="111"/>
      <c r="J3" s="111"/>
      <c r="K3" s="111"/>
      <c r="L3" s="111"/>
      <c r="M3" s="111"/>
      <c r="N3" s="112">
        <f t="shared" ref="N3:N11" si="0">SUM(B3:M3)</f>
        <v>1</v>
      </c>
      <c r="O3" s="114">
        <f t="shared" ref="O3:O11" si="1">AVERAGE(B3:M3)</f>
        <v>1</v>
      </c>
      <c r="P3" s="134">
        <f t="shared" ref="P3:P11" si="2">MAX(B3:M3)</f>
        <v>1</v>
      </c>
      <c r="Q3" s="77">
        <f>SUM(N3/N20)</f>
        <v>6.9444444444444441E-3</v>
      </c>
    </row>
    <row r="4" spans="1:17" x14ac:dyDescent="0.25">
      <c r="A4" s="35" t="s">
        <v>458</v>
      </c>
      <c r="B4" s="104">
        <v>5</v>
      </c>
      <c r="C4" s="104"/>
      <c r="D4" s="104"/>
      <c r="E4" s="104"/>
      <c r="F4" s="104">
        <v>6</v>
      </c>
      <c r="G4" s="104"/>
      <c r="H4" s="104"/>
      <c r="I4" s="104"/>
      <c r="J4" s="104"/>
      <c r="K4" s="104"/>
      <c r="L4" s="104"/>
      <c r="M4" s="104"/>
      <c r="N4" s="103">
        <f t="shared" ref="N4" si="3">SUM(B4:M4)</f>
        <v>11</v>
      </c>
      <c r="O4" s="107">
        <f t="shared" si="1"/>
        <v>5.5</v>
      </c>
      <c r="P4" s="132">
        <f t="shared" si="2"/>
        <v>6</v>
      </c>
      <c r="Q4" s="77">
        <f>SUM(N4/N20)</f>
        <v>7.6388888888888895E-2</v>
      </c>
    </row>
    <row r="5" spans="1:17" x14ac:dyDescent="0.25">
      <c r="A5" s="35" t="s">
        <v>459</v>
      </c>
      <c r="B5" s="105"/>
      <c r="C5" s="105"/>
      <c r="D5" s="105"/>
      <c r="E5" s="105"/>
      <c r="F5" s="105">
        <v>1</v>
      </c>
      <c r="G5" s="105">
        <v>1</v>
      </c>
      <c r="H5" s="105"/>
      <c r="I5" s="105"/>
      <c r="J5" s="105"/>
      <c r="K5" s="105"/>
      <c r="L5" s="105"/>
      <c r="M5" s="105"/>
      <c r="N5" s="103">
        <f t="shared" ref="N5:N6" si="4">SUM(B5:M5)</f>
        <v>2</v>
      </c>
      <c r="O5" s="107">
        <f t="shared" ref="O5:O6" si="5">AVERAGE(B5:M5)</f>
        <v>1</v>
      </c>
      <c r="P5" s="132">
        <f t="shared" ref="P5:P6" si="6">MAX(B5:M5)</f>
        <v>1</v>
      </c>
      <c r="Q5" s="77">
        <f>SUM(N5/N20)</f>
        <v>1.3888888888888888E-2</v>
      </c>
    </row>
    <row r="6" spans="1:17" x14ac:dyDescent="0.25">
      <c r="A6" s="32" t="s">
        <v>484</v>
      </c>
      <c r="B6" s="105">
        <v>2</v>
      </c>
      <c r="C6" s="105">
        <v>2</v>
      </c>
      <c r="D6" s="105"/>
      <c r="E6" s="105"/>
      <c r="F6" s="105">
        <v>1</v>
      </c>
      <c r="G6" s="105"/>
      <c r="H6" s="105"/>
      <c r="I6" s="105"/>
      <c r="J6" s="105"/>
      <c r="K6" s="105"/>
      <c r="L6" s="105"/>
      <c r="M6" s="105"/>
      <c r="N6" s="103">
        <f t="shared" si="4"/>
        <v>5</v>
      </c>
      <c r="O6" s="107">
        <f t="shared" si="5"/>
        <v>1.6666666666666667</v>
      </c>
      <c r="P6" s="132">
        <f t="shared" si="6"/>
        <v>2</v>
      </c>
      <c r="Q6" s="77">
        <f>SUM(N6/N20)</f>
        <v>3.4722222222222224E-2</v>
      </c>
    </row>
    <row r="7" spans="1:17" x14ac:dyDescent="0.25">
      <c r="A7" s="32" t="s">
        <v>460</v>
      </c>
      <c r="B7" s="105"/>
      <c r="C7" s="105">
        <v>2</v>
      </c>
      <c r="D7" s="105"/>
      <c r="E7" s="105"/>
      <c r="F7" s="105"/>
      <c r="G7" s="105">
        <v>2</v>
      </c>
      <c r="H7" s="105"/>
      <c r="I7" s="105"/>
      <c r="J7" s="105"/>
      <c r="K7" s="105"/>
      <c r="L7" s="105"/>
      <c r="M7" s="105"/>
      <c r="N7" s="103">
        <f t="shared" si="0"/>
        <v>4</v>
      </c>
      <c r="O7" s="107">
        <f t="shared" si="1"/>
        <v>2</v>
      </c>
      <c r="P7" s="132">
        <f t="shared" si="2"/>
        <v>2</v>
      </c>
      <c r="Q7" s="77">
        <f>SUM(N7/N20)</f>
        <v>2.7777777777777776E-2</v>
      </c>
    </row>
    <row r="8" spans="1:17" x14ac:dyDescent="0.25">
      <c r="A8" s="32" t="s">
        <v>461</v>
      </c>
      <c r="B8" s="105">
        <v>18</v>
      </c>
      <c r="C8" s="105">
        <v>10</v>
      </c>
      <c r="D8" s="105"/>
      <c r="E8" s="105"/>
      <c r="F8" s="105">
        <v>4</v>
      </c>
      <c r="G8" s="105">
        <v>13</v>
      </c>
      <c r="H8" s="105">
        <v>2</v>
      </c>
      <c r="I8" s="105"/>
      <c r="J8" s="105"/>
      <c r="K8" s="105"/>
      <c r="L8" s="105"/>
      <c r="M8" s="105"/>
      <c r="N8" s="103">
        <f t="shared" si="0"/>
        <v>47</v>
      </c>
      <c r="O8" s="107">
        <f t="shared" si="1"/>
        <v>9.4</v>
      </c>
      <c r="P8" s="132">
        <f t="shared" si="2"/>
        <v>18</v>
      </c>
      <c r="Q8" s="77">
        <f>SUM(N8/N20)</f>
        <v>0.3263888888888889</v>
      </c>
    </row>
    <row r="9" spans="1:17" x14ac:dyDescent="0.25">
      <c r="A9" s="32" t="s">
        <v>483</v>
      </c>
      <c r="B9" s="105"/>
      <c r="C9" s="105"/>
      <c r="D9" s="105"/>
      <c r="E9" s="105"/>
      <c r="F9" s="105">
        <v>1</v>
      </c>
      <c r="G9" s="105">
        <v>1</v>
      </c>
      <c r="H9" s="105"/>
      <c r="I9" s="105"/>
      <c r="J9" s="105"/>
      <c r="K9" s="105"/>
      <c r="L9" s="105"/>
      <c r="M9" s="105"/>
      <c r="N9" s="103">
        <f t="shared" ref="N9" si="7">SUM(B9:M9)</f>
        <v>2</v>
      </c>
      <c r="O9" s="107">
        <f t="shared" ref="O9" si="8">AVERAGE(B9:M9)</f>
        <v>1</v>
      </c>
      <c r="P9" s="132">
        <f t="shared" ref="P9" si="9">MAX(B9:M9)</f>
        <v>1</v>
      </c>
      <c r="Q9" s="77">
        <f>SUM(N9/N20)</f>
        <v>1.3888888888888888E-2</v>
      </c>
    </row>
    <row r="10" spans="1:17" x14ac:dyDescent="0.25">
      <c r="A10" s="32" t="s">
        <v>471</v>
      </c>
      <c r="B10" s="105"/>
      <c r="C10" s="105">
        <v>4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3">
        <f t="shared" ref="N10" si="10">SUM(B10:M10)</f>
        <v>4</v>
      </c>
      <c r="O10" s="107">
        <f t="shared" ref="O10" si="11">AVERAGE(B10:M10)</f>
        <v>4</v>
      </c>
      <c r="P10" s="132">
        <f t="shared" ref="P10" si="12">MAX(B10:M10)</f>
        <v>4</v>
      </c>
      <c r="Q10" s="77">
        <f>SUM(N10/N20)</f>
        <v>2.7777777777777776E-2</v>
      </c>
    </row>
    <row r="11" spans="1:17" x14ac:dyDescent="0.25">
      <c r="A11" s="32" t="s">
        <v>462</v>
      </c>
      <c r="B11" s="105">
        <v>4</v>
      </c>
      <c r="C11" s="105"/>
      <c r="D11" s="105"/>
      <c r="E11" s="105"/>
      <c r="F11" s="105"/>
      <c r="G11" s="105">
        <v>2</v>
      </c>
      <c r="H11" s="105"/>
      <c r="I11" s="105"/>
      <c r="J11" s="105"/>
      <c r="K11" s="105"/>
      <c r="L11" s="105"/>
      <c r="M11" s="105"/>
      <c r="N11" s="103">
        <f t="shared" si="0"/>
        <v>6</v>
      </c>
      <c r="O11" s="107">
        <f t="shared" si="1"/>
        <v>3</v>
      </c>
      <c r="P11" s="132">
        <f t="shared" si="2"/>
        <v>4</v>
      </c>
      <c r="Q11" s="77">
        <f>SUM(N11/N20)</f>
        <v>4.1666666666666664E-2</v>
      </c>
    </row>
    <row r="12" spans="1:17" x14ac:dyDescent="0.25">
      <c r="A12" s="32" t="s">
        <v>456</v>
      </c>
      <c r="B12" s="105">
        <v>9</v>
      </c>
      <c r="C12" s="105">
        <v>1</v>
      </c>
      <c r="D12" s="105"/>
      <c r="E12" s="105"/>
      <c r="F12" s="105">
        <v>2</v>
      </c>
      <c r="G12" s="105">
        <v>4</v>
      </c>
      <c r="H12" s="105"/>
      <c r="I12" s="105"/>
      <c r="J12" s="105"/>
      <c r="K12" s="105">
        <v>1</v>
      </c>
      <c r="L12" s="105"/>
      <c r="M12" s="105">
        <v>1</v>
      </c>
      <c r="N12" s="103">
        <f t="shared" ref="N12:N18" si="13">SUM(B12:M12)</f>
        <v>18</v>
      </c>
      <c r="O12" s="107">
        <f t="shared" ref="O12:O18" si="14">AVERAGE(B12:M12)</f>
        <v>3</v>
      </c>
      <c r="P12" s="132">
        <f t="shared" ref="P12:P18" si="15">MAX(B12:M12)</f>
        <v>9</v>
      </c>
      <c r="Q12" s="77">
        <f>SUM(N12/N20)</f>
        <v>0.125</v>
      </c>
    </row>
    <row r="13" spans="1:17" x14ac:dyDescent="0.25">
      <c r="A13" s="32" t="s">
        <v>482</v>
      </c>
      <c r="B13" s="105"/>
      <c r="C13" s="105"/>
      <c r="D13" s="105"/>
      <c r="E13" s="105"/>
      <c r="F13" s="105">
        <v>1</v>
      </c>
      <c r="G13" s="105"/>
      <c r="H13" s="105"/>
      <c r="I13" s="105"/>
      <c r="J13" s="105"/>
      <c r="K13" s="105"/>
      <c r="L13" s="105"/>
      <c r="M13" s="105">
        <v>1</v>
      </c>
      <c r="N13" s="103">
        <f t="shared" ref="N13" si="16">SUM(B13:M13)</f>
        <v>2</v>
      </c>
      <c r="O13" s="107">
        <f t="shared" ref="O13" si="17">AVERAGE(B13:M13)</f>
        <v>1</v>
      </c>
      <c r="P13" s="132">
        <f t="shared" ref="P13" si="18">MAX(B13:M13)</f>
        <v>1</v>
      </c>
      <c r="Q13" s="77">
        <f>SUM(N13/N20)</f>
        <v>1.3888888888888888E-2</v>
      </c>
    </row>
    <row r="14" spans="1:17" x14ac:dyDescent="0.25">
      <c r="A14" s="32" t="s">
        <v>457</v>
      </c>
      <c r="B14" s="105">
        <v>1</v>
      </c>
      <c r="C14" s="105">
        <v>1</v>
      </c>
      <c r="D14" s="105"/>
      <c r="E14" s="105"/>
      <c r="F14" s="105"/>
      <c r="G14" s="105"/>
      <c r="H14" s="105"/>
      <c r="I14" s="105"/>
      <c r="J14" s="105"/>
      <c r="K14" s="105"/>
      <c r="L14" s="105">
        <v>2</v>
      </c>
      <c r="M14" s="105"/>
      <c r="N14" s="103">
        <f t="shared" si="13"/>
        <v>4</v>
      </c>
      <c r="O14" s="107">
        <f t="shared" si="14"/>
        <v>1.3333333333333333</v>
      </c>
      <c r="P14" s="132">
        <f t="shared" si="15"/>
        <v>2</v>
      </c>
      <c r="Q14" s="77">
        <f>SUM(N14/N20)</f>
        <v>2.7777777777777776E-2</v>
      </c>
    </row>
    <row r="15" spans="1:17" x14ac:dyDescent="0.25">
      <c r="A15" s="32" t="s">
        <v>463</v>
      </c>
      <c r="B15" s="105">
        <v>1</v>
      </c>
      <c r="C15" s="105"/>
      <c r="D15" s="105"/>
      <c r="F15" s="105">
        <v>1</v>
      </c>
      <c r="G15" s="105"/>
      <c r="H15" s="105"/>
      <c r="I15" s="105"/>
      <c r="J15" s="105"/>
      <c r="K15" s="105"/>
      <c r="L15" s="105"/>
      <c r="M15" s="105">
        <v>1</v>
      </c>
      <c r="N15" s="103">
        <f>SUM(B15:M15)</f>
        <v>3</v>
      </c>
      <c r="O15" s="107">
        <f>AVERAGE(B15:M15)</f>
        <v>1</v>
      </c>
      <c r="P15" s="132">
        <f>MAX(B15:M15)</f>
        <v>1</v>
      </c>
      <c r="Q15" s="77">
        <f>SUM(N15/N20)</f>
        <v>2.0833333333333332E-2</v>
      </c>
    </row>
    <row r="16" spans="1:17" x14ac:dyDescent="0.25">
      <c r="A16" s="32" t="s">
        <v>469</v>
      </c>
      <c r="B16" s="105"/>
      <c r="C16" s="105">
        <v>3</v>
      </c>
      <c r="D16" s="105"/>
      <c r="F16" s="105"/>
      <c r="G16" s="105"/>
      <c r="H16" s="105"/>
      <c r="I16" s="105"/>
      <c r="J16" s="105"/>
      <c r="K16" s="105"/>
      <c r="L16" s="105"/>
      <c r="M16" s="105"/>
      <c r="N16" s="103">
        <f>SUM(B16:M16)</f>
        <v>3</v>
      </c>
      <c r="O16" s="107">
        <f>AVERAGE(B16:M16)</f>
        <v>3</v>
      </c>
      <c r="P16" s="132">
        <f>MAX(B16:M16)</f>
        <v>3</v>
      </c>
      <c r="Q16" s="77">
        <f>SUM(N16/N20)</f>
        <v>2.0833333333333332E-2</v>
      </c>
    </row>
    <row r="17" spans="1:17" x14ac:dyDescent="0.25">
      <c r="A17" s="32" t="s">
        <v>464</v>
      </c>
      <c r="B17" s="105">
        <v>11</v>
      </c>
      <c r="C17" s="105"/>
      <c r="D17" s="105"/>
      <c r="F17" s="105">
        <v>2</v>
      </c>
      <c r="G17" s="105">
        <v>7</v>
      </c>
      <c r="H17" s="105">
        <v>1</v>
      </c>
      <c r="I17" s="105"/>
      <c r="J17" s="105"/>
      <c r="K17" s="105"/>
      <c r="L17" s="105"/>
      <c r="M17" s="105"/>
      <c r="N17" s="103">
        <f>SUM(B17:M17)</f>
        <v>21</v>
      </c>
      <c r="O17" s="107">
        <f>AVERAGE(B17:M17)</f>
        <v>5.25</v>
      </c>
      <c r="P17" s="132">
        <f>MAX(B17:M17)</f>
        <v>11</v>
      </c>
      <c r="Q17" s="77">
        <f>SUM(N17/N20)</f>
        <v>0.14583333333333334</v>
      </c>
    </row>
    <row r="18" spans="1:17" x14ac:dyDescent="0.25">
      <c r="A18" s="32" t="s">
        <v>465</v>
      </c>
      <c r="B18" s="105">
        <v>1</v>
      </c>
      <c r="C18" s="105"/>
      <c r="D18" s="105"/>
      <c r="E18" s="105"/>
      <c r="F18" s="105">
        <v>1</v>
      </c>
      <c r="G18" s="105">
        <v>1</v>
      </c>
      <c r="H18" s="105">
        <v>1</v>
      </c>
      <c r="I18" s="105"/>
      <c r="J18" s="105">
        <v>1</v>
      </c>
      <c r="K18" s="105">
        <v>1</v>
      </c>
      <c r="L18" s="105"/>
      <c r="M18" s="105">
        <v>5</v>
      </c>
      <c r="N18" s="103">
        <f t="shared" si="13"/>
        <v>11</v>
      </c>
      <c r="O18" s="107">
        <f t="shared" si="14"/>
        <v>1.5714285714285714</v>
      </c>
      <c r="P18" s="132">
        <f t="shared" si="15"/>
        <v>5</v>
      </c>
      <c r="Q18" s="77">
        <f>SUM(N18/N20)</f>
        <v>7.6388888888888895E-2</v>
      </c>
    </row>
    <row r="19" spans="1:17" x14ac:dyDescent="0.25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20"/>
      <c r="P19" s="105"/>
    </row>
    <row r="20" spans="1:17" x14ac:dyDescent="0.25">
      <c r="A20" s="32" t="s">
        <v>104</v>
      </c>
      <c r="B20" s="103">
        <f t="shared" ref="B20:M20" si="19">SUM(B3:B18)</f>
        <v>52</v>
      </c>
      <c r="C20" s="103">
        <f t="shared" si="19"/>
        <v>23</v>
      </c>
      <c r="D20" s="103">
        <f t="shared" si="19"/>
        <v>0</v>
      </c>
      <c r="E20" s="103">
        <f t="shared" si="19"/>
        <v>0</v>
      </c>
      <c r="F20" s="103">
        <f t="shared" si="19"/>
        <v>20</v>
      </c>
      <c r="G20" s="103">
        <f t="shared" si="19"/>
        <v>32</v>
      </c>
      <c r="H20" s="103">
        <f t="shared" si="19"/>
        <v>4</v>
      </c>
      <c r="I20" s="103">
        <f t="shared" si="19"/>
        <v>0</v>
      </c>
      <c r="J20" s="103">
        <f t="shared" si="19"/>
        <v>1</v>
      </c>
      <c r="K20" s="103">
        <f t="shared" si="19"/>
        <v>2</v>
      </c>
      <c r="L20" s="103">
        <f t="shared" si="19"/>
        <v>2</v>
      </c>
      <c r="M20" s="103">
        <f t="shared" si="19"/>
        <v>8</v>
      </c>
      <c r="N20" s="103">
        <f>SUM(N3:N18)</f>
        <v>144</v>
      </c>
      <c r="O20" s="107">
        <f>AVERAGE(B20:M20)</f>
        <v>12</v>
      </c>
      <c r="P20" s="132">
        <f>MAX(B20:M20)</f>
        <v>52</v>
      </c>
    </row>
    <row r="21" spans="1:17" s="62" customFormat="1" x14ac:dyDescent="0.25"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8"/>
      <c r="P21" s="127"/>
      <c r="Q21" s="74"/>
    </row>
    <row r="22" spans="1:17" x14ac:dyDescent="0.25">
      <c r="A22" s="35" t="s">
        <v>468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91"/>
      <c r="P22" s="126"/>
    </row>
    <row r="23" spans="1:17" x14ac:dyDescent="0.25">
      <c r="A23" s="35" t="s">
        <v>489</v>
      </c>
      <c r="B23" s="126"/>
      <c r="C23" s="126"/>
      <c r="D23" s="126"/>
      <c r="E23" s="126"/>
      <c r="F23" s="126"/>
      <c r="G23" s="126">
        <v>90</v>
      </c>
      <c r="H23" s="126"/>
      <c r="I23" s="126"/>
      <c r="J23" s="126"/>
      <c r="K23" s="126"/>
      <c r="L23" s="126"/>
      <c r="M23" s="126"/>
      <c r="N23" s="106">
        <f t="shared" ref="N23" si="20">SUM(B23:M23)</f>
        <v>90</v>
      </c>
      <c r="O23" s="109">
        <f t="shared" ref="O23" si="21">AVERAGE(B23:M23)</f>
        <v>90</v>
      </c>
      <c r="P23" s="133">
        <f t="shared" ref="P23" si="22">MAX(B23:M23)</f>
        <v>90</v>
      </c>
      <c r="Q23" s="77">
        <f>SUM(N23/N40)</f>
        <v>3.048780487804878E-2</v>
      </c>
    </row>
    <row r="24" spans="1:17" x14ac:dyDescent="0.25">
      <c r="A24" s="35" t="s">
        <v>458</v>
      </c>
      <c r="B24" s="104">
        <v>255</v>
      </c>
      <c r="C24" s="104"/>
      <c r="D24" s="104"/>
      <c r="E24" s="104"/>
      <c r="F24" s="104">
        <v>110</v>
      </c>
      <c r="G24" s="104"/>
      <c r="H24" s="104"/>
      <c r="I24" s="104"/>
      <c r="J24" s="104"/>
      <c r="K24" s="104"/>
      <c r="L24" s="104"/>
      <c r="M24" s="104"/>
      <c r="N24" s="106">
        <f t="shared" ref="N24" si="23">SUM(B24:M24)</f>
        <v>365</v>
      </c>
      <c r="O24" s="109">
        <f t="shared" ref="O24:O34" si="24">AVERAGE(B24:M24)</f>
        <v>182.5</v>
      </c>
      <c r="P24" s="133">
        <f t="shared" ref="P24:P34" si="25">MAX(B24:M24)</f>
        <v>255</v>
      </c>
      <c r="Q24" s="77">
        <f>SUM(N24/N40)</f>
        <v>0.12364498644986451</v>
      </c>
    </row>
    <row r="25" spans="1:17" x14ac:dyDescent="0.25">
      <c r="A25" s="35" t="s">
        <v>459</v>
      </c>
      <c r="B25" s="105"/>
      <c r="C25" s="105"/>
      <c r="D25" s="105"/>
      <c r="E25" s="105"/>
      <c r="F25" s="105">
        <v>19</v>
      </c>
      <c r="G25" s="105">
        <v>21</v>
      </c>
      <c r="H25" s="105"/>
      <c r="I25" s="105"/>
      <c r="J25" s="105"/>
      <c r="K25" s="105"/>
      <c r="L25" s="105"/>
      <c r="M25" s="105"/>
      <c r="N25" s="103">
        <f t="shared" ref="N25:N26" si="26">SUM(B25:M25)</f>
        <v>40</v>
      </c>
      <c r="O25" s="107">
        <f t="shared" si="24"/>
        <v>20</v>
      </c>
      <c r="P25" s="132">
        <f t="shared" si="25"/>
        <v>21</v>
      </c>
      <c r="Q25" s="77">
        <f>SUM(N25/N40)</f>
        <v>1.3550135501355014E-2</v>
      </c>
    </row>
    <row r="26" spans="1:17" x14ac:dyDescent="0.25">
      <c r="A26" s="32" t="s">
        <v>484</v>
      </c>
      <c r="B26" s="105">
        <v>53</v>
      </c>
      <c r="C26" s="105">
        <v>36</v>
      </c>
      <c r="D26" s="105"/>
      <c r="E26" s="105"/>
      <c r="F26" s="105">
        <v>25</v>
      </c>
      <c r="G26" s="105"/>
      <c r="H26" s="105"/>
      <c r="I26" s="105"/>
      <c r="J26" s="105"/>
      <c r="K26" s="105"/>
      <c r="L26" s="105"/>
      <c r="M26" s="105"/>
      <c r="N26" s="103">
        <f t="shared" si="26"/>
        <v>114</v>
      </c>
      <c r="O26" s="107">
        <f t="shared" si="24"/>
        <v>38</v>
      </c>
      <c r="P26" s="132">
        <f t="shared" si="25"/>
        <v>53</v>
      </c>
      <c r="Q26" s="77">
        <f>SUM(N26/N40)</f>
        <v>3.8617886178861791E-2</v>
      </c>
    </row>
    <row r="27" spans="1:17" x14ac:dyDescent="0.25">
      <c r="A27" s="32" t="s">
        <v>460</v>
      </c>
      <c r="B27" s="105"/>
      <c r="C27" s="105">
        <v>75</v>
      </c>
      <c r="D27" s="105"/>
      <c r="E27" s="105"/>
      <c r="F27" s="105"/>
      <c r="G27" s="105">
        <v>30</v>
      </c>
      <c r="H27" s="105"/>
      <c r="I27" s="105"/>
      <c r="J27" s="105"/>
      <c r="K27" s="105"/>
      <c r="L27" s="105"/>
      <c r="M27" s="105"/>
      <c r="N27" s="103">
        <f t="shared" ref="N27:N31" si="27">SUM(B27:M27)</f>
        <v>105</v>
      </c>
      <c r="O27" s="107">
        <f t="shared" si="24"/>
        <v>52.5</v>
      </c>
      <c r="P27" s="132">
        <f t="shared" si="25"/>
        <v>75</v>
      </c>
      <c r="Q27" s="77">
        <f>SUM(N27/N40)</f>
        <v>3.556910569105691E-2</v>
      </c>
    </row>
    <row r="28" spans="1:17" x14ac:dyDescent="0.25">
      <c r="A28" s="32" t="s">
        <v>461</v>
      </c>
      <c r="B28" s="105">
        <v>442</v>
      </c>
      <c r="C28" s="105">
        <v>266</v>
      </c>
      <c r="D28" s="105"/>
      <c r="E28" s="105"/>
      <c r="F28" s="105">
        <v>85</v>
      </c>
      <c r="G28" s="105">
        <v>268</v>
      </c>
      <c r="H28" s="105">
        <v>42</v>
      </c>
      <c r="I28" s="105"/>
      <c r="J28" s="105"/>
      <c r="K28" s="105"/>
      <c r="L28" s="105"/>
      <c r="M28" s="105"/>
      <c r="N28" s="103">
        <f t="shared" si="27"/>
        <v>1103</v>
      </c>
      <c r="O28" s="107">
        <f t="shared" si="24"/>
        <v>220.6</v>
      </c>
      <c r="P28" s="132">
        <f t="shared" si="25"/>
        <v>442</v>
      </c>
      <c r="Q28" s="77">
        <f>SUM(N28/N40)</f>
        <v>0.37364498644986449</v>
      </c>
    </row>
    <row r="29" spans="1:17" x14ac:dyDescent="0.25">
      <c r="A29" s="32" t="s">
        <v>483</v>
      </c>
      <c r="B29" s="105"/>
      <c r="C29" s="105"/>
      <c r="D29" s="105"/>
      <c r="E29" s="105"/>
      <c r="F29" s="105">
        <v>21</v>
      </c>
      <c r="G29" s="105">
        <v>13</v>
      </c>
      <c r="H29" s="105"/>
      <c r="I29" s="105"/>
      <c r="J29" s="105"/>
      <c r="K29" s="105"/>
      <c r="L29" s="105"/>
      <c r="M29" s="105"/>
      <c r="N29" s="103">
        <f t="shared" ref="N29" si="28">SUM(B29:M29)</f>
        <v>34</v>
      </c>
      <c r="O29" s="107">
        <f t="shared" ref="O29" si="29">AVERAGE(B29:M29)</f>
        <v>17</v>
      </c>
      <c r="P29" s="132">
        <f t="shared" ref="P29" si="30">MAX(B29:M29)</f>
        <v>21</v>
      </c>
      <c r="Q29" s="77">
        <f>SUM(N29/N40)</f>
        <v>1.1517615176151762E-2</v>
      </c>
    </row>
    <row r="30" spans="1:17" x14ac:dyDescent="0.25">
      <c r="A30" s="32" t="s">
        <v>471</v>
      </c>
      <c r="B30" s="105"/>
      <c r="C30" s="105">
        <v>62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3">
        <f t="shared" ref="N30" si="31">SUM(B30:M30)</f>
        <v>62</v>
      </c>
      <c r="O30" s="107">
        <f t="shared" ref="O30" si="32">AVERAGE(B30:M30)</f>
        <v>62</v>
      </c>
      <c r="P30" s="132">
        <f t="shared" ref="P30" si="33">MAX(B30:M30)</f>
        <v>62</v>
      </c>
      <c r="Q30" s="77">
        <f>SUM(N30/N40)</f>
        <v>2.1002710027100271E-2</v>
      </c>
    </row>
    <row r="31" spans="1:17" x14ac:dyDescent="0.25">
      <c r="A31" s="32" t="s">
        <v>462</v>
      </c>
      <c r="B31" s="105">
        <v>58</v>
      </c>
      <c r="C31" s="105"/>
      <c r="D31" s="105"/>
      <c r="E31" s="105"/>
      <c r="F31" s="105"/>
      <c r="G31" s="105">
        <v>37</v>
      </c>
      <c r="H31" s="105"/>
      <c r="I31" s="105"/>
      <c r="J31" s="105"/>
      <c r="K31" s="105"/>
      <c r="L31" s="105"/>
      <c r="M31" s="105"/>
      <c r="N31" s="103">
        <f t="shared" si="27"/>
        <v>95</v>
      </c>
      <c r="O31" s="107">
        <f t="shared" si="24"/>
        <v>47.5</v>
      </c>
      <c r="P31" s="132">
        <f t="shared" si="25"/>
        <v>58</v>
      </c>
      <c r="Q31" s="77">
        <f>SUM(N31/N40)</f>
        <v>3.2181571815718159E-2</v>
      </c>
    </row>
    <row r="32" spans="1:17" x14ac:dyDescent="0.25">
      <c r="A32" s="32" t="s">
        <v>456</v>
      </c>
      <c r="B32" s="105">
        <v>164</v>
      </c>
      <c r="C32" s="105">
        <v>13</v>
      </c>
      <c r="D32" s="105"/>
      <c r="E32" s="105"/>
      <c r="F32" s="105">
        <v>24</v>
      </c>
      <c r="G32" s="105">
        <v>80</v>
      </c>
      <c r="H32" s="105"/>
      <c r="I32" s="105"/>
      <c r="J32" s="105"/>
      <c r="K32" s="105">
        <v>18</v>
      </c>
      <c r="L32" s="105"/>
      <c r="M32" s="105">
        <v>35</v>
      </c>
      <c r="N32" s="103">
        <f t="shared" ref="N32:N34" si="34">SUM(B32:M32)</f>
        <v>334</v>
      </c>
      <c r="O32" s="107">
        <f t="shared" si="24"/>
        <v>55.666666666666664</v>
      </c>
      <c r="P32" s="132">
        <f t="shared" si="25"/>
        <v>164</v>
      </c>
      <c r="Q32" s="77">
        <f>SUM(N32/N40)</f>
        <v>0.11314363143631437</v>
      </c>
    </row>
    <row r="33" spans="1:17" x14ac:dyDescent="0.25">
      <c r="A33" s="32" t="s">
        <v>485</v>
      </c>
      <c r="B33" s="105"/>
      <c r="C33" s="105"/>
      <c r="D33" s="105"/>
      <c r="E33" s="105"/>
      <c r="F33" s="105">
        <v>31</v>
      </c>
      <c r="G33" s="105"/>
      <c r="H33" s="105"/>
      <c r="I33" s="105"/>
      <c r="J33" s="105"/>
      <c r="K33" s="105"/>
      <c r="L33" s="105"/>
      <c r="M33" s="105">
        <v>18</v>
      </c>
      <c r="N33" s="103">
        <f t="shared" ref="N33" si="35">SUM(B33:M33)</f>
        <v>49</v>
      </c>
      <c r="O33" s="107">
        <f t="shared" ref="O33" si="36">AVERAGE(B33:M33)</f>
        <v>24.5</v>
      </c>
      <c r="P33" s="132">
        <f t="shared" ref="P33" si="37">MAX(B33:M33)</f>
        <v>31</v>
      </c>
      <c r="Q33" s="77">
        <f>SUM(N33/N40)</f>
        <v>1.6598915989159892E-2</v>
      </c>
    </row>
    <row r="34" spans="1:17" x14ac:dyDescent="0.25">
      <c r="A34" s="32" t="s">
        <v>457</v>
      </c>
      <c r="B34" s="105">
        <v>13</v>
      </c>
      <c r="C34" s="105">
        <v>9</v>
      </c>
      <c r="D34" s="105"/>
      <c r="E34" s="105"/>
      <c r="F34" s="105"/>
      <c r="G34" s="105"/>
      <c r="H34" s="105"/>
      <c r="I34" s="105"/>
      <c r="J34" s="105"/>
      <c r="K34" s="105"/>
      <c r="L34" s="105">
        <v>46</v>
      </c>
      <c r="M34" s="105"/>
      <c r="N34" s="103">
        <f t="shared" si="34"/>
        <v>68</v>
      </c>
      <c r="O34" s="107">
        <f t="shared" si="24"/>
        <v>22.666666666666668</v>
      </c>
      <c r="P34" s="132">
        <f t="shared" si="25"/>
        <v>46</v>
      </c>
      <c r="Q34" s="77">
        <f>SUM(N34/N40)</f>
        <v>2.3035230352303523E-2</v>
      </c>
    </row>
    <row r="35" spans="1:17" x14ac:dyDescent="0.25">
      <c r="A35" s="32" t="s">
        <v>463</v>
      </c>
      <c r="B35" s="105">
        <v>32</v>
      </c>
      <c r="C35" s="105"/>
      <c r="D35" s="105"/>
      <c r="E35" s="105"/>
      <c r="F35" s="105">
        <v>17</v>
      </c>
      <c r="G35" s="105"/>
      <c r="H35" s="105"/>
      <c r="I35" s="105"/>
      <c r="J35" s="105"/>
      <c r="K35" s="105"/>
      <c r="L35" s="105"/>
      <c r="M35" s="105">
        <v>14</v>
      </c>
      <c r="N35" s="103">
        <f>SUM(B35:M35)</f>
        <v>63</v>
      </c>
      <c r="O35" s="107">
        <f>AVERAGE(B35:M35)</f>
        <v>21</v>
      </c>
      <c r="P35" s="132">
        <f>MAX(B35:M35)</f>
        <v>32</v>
      </c>
      <c r="Q35" s="77">
        <f>SUM(N35/N40)</f>
        <v>2.1341463414634148E-2</v>
      </c>
    </row>
    <row r="36" spans="1:17" x14ac:dyDescent="0.25">
      <c r="A36" s="32" t="s">
        <v>469</v>
      </c>
      <c r="B36" s="105"/>
      <c r="C36" s="105">
        <v>39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3">
        <f>SUM(B36:M36)</f>
        <v>39</v>
      </c>
      <c r="O36" s="107">
        <f>AVERAGE(B36:M36)</f>
        <v>39</v>
      </c>
      <c r="P36" s="132">
        <f>MAX(B36:M36)</f>
        <v>39</v>
      </c>
      <c r="Q36" s="77">
        <f>SUM(N36/N40)</f>
        <v>1.3211382113821139E-2</v>
      </c>
    </row>
    <row r="37" spans="1:17" x14ac:dyDescent="0.25">
      <c r="A37" s="32" t="s">
        <v>464</v>
      </c>
      <c r="B37" s="105">
        <v>226</v>
      </c>
      <c r="C37" s="105"/>
      <c r="D37" s="105"/>
      <c r="E37" s="105"/>
      <c r="F37" s="105">
        <v>30</v>
      </c>
      <c r="G37" s="105">
        <v>120</v>
      </c>
      <c r="H37" s="105">
        <v>14</v>
      </c>
      <c r="I37" s="105"/>
      <c r="J37" s="105"/>
      <c r="K37" s="105"/>
      <c r="L37" s="105"/>
      <c r="M37" s="105"/>
      <c r="N37" s="103">
        <f>SUM(B37:M37)</f>
        <v>390</v>
      </c>
      <c r="O37" s="107">
        <f>AVERAGE(B37:M37)</f>
        <v>97.5</v>
      </c>
      <c r="P37" s="132">
        <f>MAX(B37:M37)</f>
        <v>226</v>
      </c>
      <c r="Q37" s="77">
        <f>SUM(N37/N40)</f>
        <v>0.13211382113821138</v>
      </c>
    </row>
    <row r="38" spans="1:17" x14ac:dyDescent="0.25">
      <c r="A38" s="32" t="s">
        <v>465</v>
      </c>
      <c r="B38" s="105">
        <v>12</v>
      </c>
      <c r="C38" s="105"/>
      <c r="D38" s="105"/>
      <c r="E38" s="105"/>
      <c r="F38" s="105">
        <v>15</v>
      </c>
      <c r="G38" s="105">
        <v>4</v>
      </c>
      <c r="H38" s="105">
        <v>13</v>
      </c>
      <c r="I38" s="105"/>
      <c r="J38" s="105">
        <v>4</v>
      </c>
      <c r="K38" s="105">
        <v>4</v>
      </c>
      <c r="L38" s="105"/>
      <c r="M38" s="105">
        <v>39</v>
      </c>
      <c r="N38" s="103">
        <f t="shared" ref="N38" si="38">SUM(B38:M38)</f>
        <v>91</v>
      </c>
      <c r="O38" s="107">
        <f t="shared" ref="O38" si="39">AVERAGE(B38:M38)</f>
        <v>13</v>
      </c>
      <c r="P38" s="132">
        <f t="shared" ref="P38" si="40">MAX(B38:M38)</f>
        <v>39</v>
      </c>
      <c r="Q38" s="77">
        <f>SUM(N38/N40)</f>
        <v>3.0826558265582657E-2</v>
      </c>
    </row>
    <row r="39" spans="1:17" x14ac:dyDescent="0.25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20"/>
      <c r="P39" s="105"/>
    </row>
    <row r="40" spans="1:17" x14ac:dyDescent="0.25">
      <c r="A40" s="32" t="s">
        <v>104</v>
      </c>
      <c r="B40" s="103">
        <f>SUM(B24:B38)</f>
        <v>1255</v>
      </c>
      <c r="C40" s="103">
        <f>SUM(C24:C38)</f>
        <v>500</v>
      </c>
      <c r="D40" s="103">
        <f>SUM(D24:D38)</f>
        <v>0</v>
      </c>
      <c r="E40" s="103">
        <f>SUM(E24:E38)</f>
        <v>0</v>
      </c>
      <c r="F40" s="103">
        <f>SUM(F24:F38)</f>
        <v>377</v>
      </c>
      <c r="G40" s="103">
        <f t="shared" ref="G40:M40" si="41">SUM(G23:G38)</f>
        <v>663</v>
      </c>
      <c r="H40" s="103">
        <f t="shared" si="41"/>
        <v>69</v>
      </c>
      <c r="I40" s="103">
        <f t="shared" si="41"/>
        <v>0</v>
      </c>
      <c r="J40" s="103">
        <f t="shared" si="41"/>
        <v>4</v>
      </c>
      <c r="K40" s="103">
        <f t="shared" si="41"/>
        <v>22</v>
      </c>
      <c r="L40" s="103">
        <f t="shared" si="41"/>
        <v>46</v>
      </c>
      <c r="M40" s="103">
        <f t="shared" si="41"/>
        <v>106</v>
      </c>
      <c r="N40" s="103">
        <f>SUM(N24:N38)</f>
        <v>2952</v>
      </c>
      <c r="O40" s="107">
        <f>AVERAGE(B40:M40)</f>
        <v>253.5</v>
      </c>
      <c r="P40" s="132">
        <f>MAX(B40:M40)</f>
        <v>1255</v>
      </c>
    </row>
    <row r="41" spans="1:17" x14ac:dyDescent="0.25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20"/>
      <c r="P41" s="105"/>
    </row>
    <row r="42" spans="1:17" x14ac:dyDescent="0.25">
      <c r="A42" s="32" t="s">
        <v>229</v>
      </c>
      <c r="B42" s="105">
        <v>1</v>
      </c>
      <c r="C42" s="105">
        <v>0</v>
      </c>
      <c r="D42" s="105">
        <v>0</v>
      </c>
      <c r="E42" s="105">
        <v>0</v>
      </c>
      <c r="F42" s="105">
        <v>0</v>
      </c>
      <c r="G42" s="105">
        <v>1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03">
        <f>SUM(B42:M42)</f>
        <v>2</v>
      </c>
      <c r="O42" s="107">
        <f>AVERAGE(B42:M42)</f>
        <v>0.16666666666666666</v>
      </c>
      <c r="P42" s="132">
        <f>MAX(B42:M42)</f>
        <v>1</v>
      </c>
    </row>
    <row r="43" spans="1:17" x14ac:dyDescent="0.25">
      <c r="A43" s="32" t="s">
        <v>105</v>
      </c>
      <c r="B43" s="105">
        <v>3</v>
      </c>
      <c r="C43" s="105">
        <v>0</v>
      </c>
      <c r="D43" s="105">
        <v>0</v>
      </c>
      <c r="E43" s="105">
        <v>0</v>
      </c>
      <c r="F43" s="105">
        <v>0</v>
      </c>
      <c r="G43" s="105">
        <v>31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  <c r="N43" s="103">
        <f>SUM(B43:M43)</f>
        <v>34</v>
      </c>
      <c r="O43" s="107">
        <f>AVERAGE(B43:M43)</f>
        <v>2.8333333333333335</v>
      </c>
      <c r="P43" s="132">
        <f>MAX(B43:M43)</f>
        <v>31</v>
      </c>
    </row>
    <row r="44" spans="1:17" x14ac:dyDescent="0.25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20"/>
      <c r="P44" s="105"/>
    </row>
    <row r="45" spans="1:17" x14ac:dyDescent="0.25">
      <c r="A45" s="32" t="s">
        <v>106</v>
      </c>
      <c r="B45" s="105"/>
      <c r="C45" s="105">
        <v>0</v>
      </c>
      <c r="D45" s="105">
        <v>1</v>
      </c>
      <c r="E45" s="105">
        <v>0</v>
      </c>
      <c r="F45" s="105">
        <v>1</v>
      </c>
      <c r="G45" s="105">
        <v>0</v>
      </c>
      <c r="H45" s="105">
        <v>0</v>
      </c>
      <c r="I45" s="105">
        <v>1</v>
      </c>
      <c r="J45" s="105">
        <v>0</v>
      </c>
      <c r="K45" s="105">
        <v>0</v>
      </c>
      <c r="L45" s="105">
        <v>0</v>
      </c>
      <c r="M45" s="105">
        <v>0</v>
      </c>
      <c r="N45" s="103">
        <f>SUM(B45:M45)</f>
        <v>3</v>
      </c>
      <c r="O45" s="107">
        <f>AVERAGE(B45:M45)</f>
        <v>0.27272727272727271</v>
      </c>
      <c r="P45" s="132">
        <f>MAX(B45:M45)</f>
        <v>1</v>
      </c>
    </row>
    <row r="46" spans="1:17" x14ac:dyDescent="0.25">
      <c r="A46" s="32" t="s">
        <v>44</v>
      </c>
      <c r="B46" s="105"/>
      <c r="C46" s="105">
        <v>0</v>
      </c>
      <c r="D46" s="105">
        <v>36</v>
      </c>
      <c r="E46" s="105">
        <v>0</v>
      </c>
      <c r="F46" s="105">
        <v>35</v>
      </c>
      <c r="G46" s="105">
        <v>0</v>
      </c>
      <c r="H46" s="105">
        <v>0</v>
      </c>
      <c r="I46" s="105">
        <v>18</v>
      </c>
      <c r="J46" s="105">
        <v>0</v>
      </c>
      <c r="K46" s="105">
        <v>0</v>
      </c>
      <c r="L46" s="105">
        <v>0</v>
      </c>
      <c r="M46" s="105">
        <v>0</v>
      </c>
      <c r="N46" s="103">
        <f>SUM(B46:M46)</f>
        <v>89</v>
      </c>
      <c r="O46" s="107">
        <f>AVERAGE(B46:M46)</f>
        <v>8.0909090909090917</v>
      </c>
      <c r="P46" s="132">
        <f>MAX(B46:M46)</f>
        <v>36</v>
      </c>
    </row>
    <row r="47" spans="1:17" x14ac:dyDescent="0.25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27"/>
      <c r="O47" s="128"/>
      <c r="P47" s="127"/>
    </row>
    <row r="48" spans="1:17" x14ac:dyDescent="0.25">
      <c r="A48" s="32" t="s">
        <v>45</v>
      </c>
      <c r="B48" s="103">
        <f t="shared" ref="B48:G48" si="42">SUM(B20+B42+B45)</f>
        <v>53</v>
      </c>
      <c r="C48" s="103">
        <f t="shared" si="42"/>
        <v>23</v>
      </c>
      <c r="D48" s="103">
        <f t="shared" si="42"/>
        <v>1</v>
      </c>
      <c r="E48" s="103">
        <f t="shared" si="42"/>
        <v>0</v>
      </c>
      <c r="F48" s="103">
        <f t="shared" si="42"/>
        <v>21</v>
      </c>
      <c r="G48" s="103">
        <f t="shared" si="42"/>
        <v>33</v>
      </c>
      <c r="H48" s="103">
        <f t="shared" ref="H48:I48" si="43">SUM(H20+H42+H45)</f>
        <v>4</v>
      </c>
      <c r="I48" s="103">
        <f t="shared" si="43"/>
        <v>1</v>
      </c>
      <c r="J48" s="103">
        <f t="shared" ref="J48:K48" si="44">SUM(J20+J42+J45)</f>
        <v>1</v>
      </c>
      <c r="K48" s="103">
        <f t="shared" si="44"/>
        <v>2</v>
      </c>
      <c r="L48" s="103">
        <f t="shared" ref="L48:M48" si="45">SUM(L20+L42+L45)</f>
        <v>2</v>
      </c>
      <c r="M48" s="103">
        <f t="shared" si="45"/>
        <v>8</v>
      </c>
      <c r="N48" s="103">
        <f>SUM(B48:M48)</f>
        <v>149</v>
      </c>
      <c r="O48" s="107">
        <f>AVERAGE(B48:M48)</f>
        <v>12.416666666666666</v>
      </c>
      <c r="P48" s="132">
        <f>MAX(B48:M48)</f>
        <v>53</v>
      </c>
    </row>
    <row r="49" spans="1:16" x14ac:dyDescent="0.25">
      <c r="A49" s="32" t="s">
        <v>107</v>
      </c>
      <c r="B49" s="103">
        <f t="shared" ref="B49:G49" si="46">SUM(B40+B43+B46)</f>
        <v>1258</v>
      </c>
      <c r="C49" s="103">
        <f t="shared" si="46"/>
        <v>500</v>
      </c>
      <c r="D49" s="103">
        <f t="shared" si="46"/>
        <v>36</v>
      </c>
      <c r="E49" s="103">
        <f t="shared" si="46"/>
        <v>0</v>
      </c>
      <c r="F49" s="103">
        <f t="shared" si="46"/>
        <v>412</v>
      </c>
      <c r="G49" s="103">
        <f t="shared" si="46"/>
        <v>694</v>
      </c>
      <c r="H49" s="103">
        <f t="shared" ref="H49:I49" si="47">SUM(H40+H43+H46)</f>
        <v>69</v>
      </c>
      <c r="I49" s="103">
        <f t="shared" si="47"/>
        <v>18</v>
      </c>
      <c r="J49" s="103">
        <f t="shared" ref="J49:K49" si="48">SUM(J40+J43+J46)</f>
        <v>4</v>
      </c>
      <c r="K49" s="103">
        <f t="shared" si="48"/>
        <v>22</v>
      </c>
      <c r="L49" s="103">
        <f t="shared" ref="L49:M49" si="49">SUM(L40+L43+L46)</f>
        <v>46</v>
      </c>
      <c r="M49" s="103">
        <f t="shared" si="49"/>
        <v>106</v>
      </c>
      <c r="N49" s="103">
        <f>SUM(B49:M49)</f>
        <v>3165</v>
      </c>
      <c r="O49" s="107">
        <f>AVERAGE(B49:M49)</f>
        <v>263.75</v>
      </c>
      <c r="P49" s="132">
        <f>MAX(B49:M49)</f>
        <v>1258</v>
      </c>
    </row>
    <row r="50" spans="1:16" x14ac:dyDescent="0.25">
      <c r="N50" s="62"/>
      <c r="O50" s="47"/>
      <c r="P50" s="62"/>
    </row>
  </sheetData>
  <phoneticPr fontId="0" type="noConversion"/>
  <pageMargins left="0.5" right="0.5" top="0.5" bottom="0.5" header="0.5" footer="0.5"/>
  <pageSetup scale="6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workbookViewId="0">
      <pane xSplit="1" ySplit="3" topLeftCell="M4" activePane="bottomRight" state="frozen"/>
      <selection pane="topRight"/>
      <selection pane="bottomLeft"/>
      <selection pane="bottomRight" activeCell="M4" sqref="M4"/>
    </sheetView>
  </sheetViews>
  <sheetFormatPr defaultColWidth="8.90625" defaultRowHeight="13.8" x14ac:dyDescent="0.25"/>
  <cols>
    <col min="1" max="1" width="15.81640625" style="33" customWidth="1"/>
    <col min="2" max="16384" width="8.90625" style="32"/>
  </cols>
  <sheetData>
    <row r="1" spans="1:16" x14ac:dyDescent="0.25">
      <c r="B1" s="32" t="s">
        <v>395</v>
      </c>
      <c r="K1" s="32" t="s">
        <v>396</v>
      </c>
    </row>
    <row r="2" spans="1:16" x14ac:dyDescent="0.25">
      <c r="A2" s="32" t="s">
        <v>200</v>
      </c>
    </row>
    <row r="3" spans="1:16" ht="14.4" thickBot="1" x14ac:dyDescent="0.3">
      <c r="A3" s="33" t="s">
        <v>46</v>
      </c>
      <c r="B3" s="76" t="s">
        <v>3</v>
      </c>
      <c r="C3" s="76" t="s">
        <v>4</v>
      </c>
      <c r="D3" s="76" t="s">
        <v>5</v>
      </c>
      <c r="E3" s="76" t="s">
        <v>6</v>
      </c>
      <c r="F3" s="76" t="s">
        <v>7</v>
      </c>
      <c r="G3" s="76" t="s">
        <v>8</v>
      </c>
      <c r="H3" s="76" t="s">
        <v>9</v>
      </c>
      <c r="I3" s="76" t="s">
        <v>10</v>
      </c>
      <c r="J3" s="76" t="s">
        <v>11</v>
      </c>
      <c r="K3" s="76" t="s">
        <v>12</v>
      </c>
      <c r="L3" s="76" t="s">
        <v>13</v>
      </c>
      <c r="M3" s="76" t="s">
        <v>14</v>
      </c>
      <c r="N3" s="33" t="s">
        <v>19</v>
      </c>
      <c r="O3" s="33" t="s">
        <v>17</v>
      </c>
      <c r="P3" s="33" t="s">
        <v>18</v>
      </c>
    </row>
    <row r="4" spans="1:16" x14ac:dyDescent="0.25">
      <c r="A4" s="33" t="s">
        <v>340</v>
      </c>
      <c r="B4" s="32">
        <v>42</v>
      </c>
      <c r="C4" s="32">
        <v>17</v>
      </c>
      <c r="D4" s="32">
        <v>4</v>
      </c>
      <c r="E4" s="32">
        <v>0</v>
      </c>
      <c r="F4" s="32">
        <v>7</v>
      </c>
      <c r="G4" s="32">
        <v>46</v>
      </c>
      <c r="H4" s="32">
        <v>6</v>
      </c>
      <c r="I4" s="32">
        <v>2</v>
      </c>
      <c r="J4" s="32">
        <v>0</v>
      </c>
      <c r="K4" s="32">
        <v>1</v>
      </c>
      <c r="L4" s="32">
        <v>0</v>
      </c>
      <c r="M4" s="32">
        <v>4</v>
      </c>
      <c r="N4" s="37">
        <f>SUM(B4:M4)</f>
        <v>129</v>
      </c>
      <c r="O4" s="38">
        <f>AVERAGE(B4:M4)</f>
        <v>10.75</v>
      </c>
      <c r="P4" s="134">
        <f>MAX(B4:M4)</f>
        <v>46</v>
      </c>
    </row>
    <row r="5" spans="1:16" x14ac:dyDescent="0.25">
      <c r="A5" s="33" t="s">
        <v>386</v>
      </c>
      <c r="B5" s="32">
        <v>53</v>
      </c>
      <c r="C5" s="32">
        <v>23</v>
      </c>
      <c r="D5" s="32">
        <v>1</v>
      </c>
      <c r="E5" s="32">
        <v>0</v>
      </c>
      <c r="F5" s="32">
        <v>21</v>
      </c>
      <c r="G5" s="32">
        <v>33</v>
      </c>
      <c r="H5" s="32">
        <v>4</v>
      </c>
      <c r="I5" s="32">
        <v>1</v>
      </c>
      <c r="J5" s="32">
        <v>1</v>
      </c>
      <c r="K5" s="32">
        <v>2</v>
      </c>
      <c r="L5" s="32">
        <v>2</v>
      </c>
      <c r="M5" s="32">
        <v>8</v>
      </c>
      <c r="N5" s="40">
        <f>SUM(B5:M5)</f>
        <v>149</v>
      </c>
      <c r="O5" s="41">
        <f>AVERAGE(B5:M5)</f>
        <v>12.416666666666666</v>
      </c>
      <c r="P5" s="132">
        <f>MAX(B5:M5)</f>
        <v>53</v>
      </c>
    </row>
    <row r="6" spans="1:16" x14ac:dyDescent="0.25">
      <c r="A6" s="33" t="s">
        <v>47</v>
      </c>
      <c r="B6" s="32">
        <f t="shared" ref="B6:C6" si="0">SUM(B5-B4)</f>
        <v>11</v>
      </c>
      <c r="C6" s="32">
        <f t="shared" si="0"/>
        <v>6</v>
      </c>
      <c r="D6" s="32">
        <f t="shared" ref="D6:E6" si="1">SUM(D5-D4)</f>
        <v>-3</v>
      </c>
      <c r="E6" s="32">
        <f t="shared" si="1"/>
        <v>0</v>
      </c>
      <c r="F6" s="32">
        <f t="shared" ref="F6:G6" si="2">SUM(F5-F4)</f>
        <v>14</v>
      </c>
      <c r="G6" s="32">
        <f t="shared" si="2"/>
        <v>-13</v>
      </c>
      <c r="H6" s="32">
        <f t="shared" ref="H6:I6" si="3">SUM(H5-H4)</f>
        <v>-2</v>
      </c>
      <c r="I6" s="32">
        <f t="shared" si="3"/>
        <v>-1</v>
      </c>
      <c r="J6" s="32">
        <f t="shared" ref="J6:K6" si="4">SUM(J5-J4)</f>
        <v>1</v>
      </c>
      <c r="K6" s="32">
        <f t="shared" si="4"/>
        <v>1</v>
      </c>
      <c r="L6" s="32">
        <f t="shared" ref="L6:M6" si="5">SUM(L5-L4)</f>
        <v>2</v>
      </c>
      <c r="M6" s="32">
        <f t="shared" si="5"/>
        <v>4</v>
      </c>
      <c r="N6" s="40">
        <f>SUM(B6:M6)</f>
        <v>20</v>
      </c>
      <c r="P6" s="105"/>
    </row>
    <row r="7" spans="1:16" x14ac:dyDescent="0.25">
      <c r="A7" s="33" t="s">
        <v>48</v>
      </c>
      <c r="B7" s="45">
        <f t="shared" ref="B7:C7" si="6">SUM(B6/B4)</f>
        <v>0.26190476190476192</v>
      </c>
      <c r="C7" s="45">
        <f t="shared" si="6"/>
        <v>0.35294117647058826</v>
      </c>
      <c r="D7" s="45">
        <f t="shared" ref="D7:E7" si="7">SUM(D6/D4)</f>
        <v>-0.75</v>
      </c>
      <c r="E7" s="45" t="e">
        <f t="shared" si="7"/>
        <v>#DIV/0!</v>
      </c>
      <c r="F7" s="45">
        <f t="shared" ref="F7:G7" si="8">SUM(F6/F4)</f>
        <v>2</v>
      </c>
      <c r="G7" s="45">
        <f t="shared" si="8"/>
        <v>-0.28260869565217389</v>
      </c>
      <c r="H7" s="45">
        <f t="shared" ref="H7:I7" si="9">SUM(H6/H4)</f>
        <v>-0.33333333333333331</v>
      </c>
      <c r="I7" s="45">
        <f t="shared" si="9"/>
        <v>-0.5</v>
      </c>
      <c r="J7" s="45" t="e">
        <f t="shared" ref="J7:K7" si="10">SUM(J6/J4)</f>
        <v>#DIV/0!</v>
      </c>
      <c r="K7" s="45">
        <f t="shared" si="10"/>
        <v>1</v>
      </c>
      <c r="L7" s="45" t="e">
        <f t="shared" ref="L7:M7" si="11">SUM(L6/L4)</f>
        <v>#DIV/0!</v>
      </c>
      <c r="M7" s="45">
        <f t="shared" si="11"/>
        <v>1</v>
      </c>
      <c r="N7" s="45">
        <f>SUM(N6/(B4+C4+D4+E4+F4+G4+H4+I4+J4+K4+L4+M4))</f>
        <v>0.15503875968992248</v>
      </c>
      <c r="P7" s="105"/>
    </row>
    <row r="8" spans="1:16" x14ac:dyDescent="0.25">
      <c r="A8" s="32" t="s">
        <v>201</v>
      </c>
      <c r="M8" s="32" t="s">
        <v>201</v>
      </c>
      <c r="P8" s="105"/>
    </row>
    <row r="9" spans="1:16" x14ac:dyDescent="0.25">
      <c r="A9" s="69" t="s">
        <v>46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33"/>
      <c r="O9" s="33" t="s">
        <v>50</v>
      </c>
      <c r="P9" s="105"/>
    </row>
    <row r="10" spans="1:16" x14ac:dyDescent="0.25">
      <c r="A10" s="69" t="s">
        <v>168</v>
      </c>
      <c r="B10" s="35">
        <v>34</v>
      </c>
      <c r="C10" s="35">
        <v>7</v>
      </c>
      <c r="D10" s="35">
        <v>2</v>
      </c>
      <c r="E10" s="35">
        <v>0</v>
      </c>
      <c r="F10" s="35">
        <v>4</v>
      </c>
      <c r="G10" s="35">
        <v>19</v>
      </c>
      <c r="H10" s="35">
        <v>4</v>
      </c>
      <c r="I10" s="35">
        <v>0</v>
      </c>
      <c r="J10" s="35">
        <v>0</v>
      </c>
      <c r="K10" s="35">
        <v>5</v>
      </c>
      <c r="L10" s="35">
        <v>5</v>
      </c>
      <c r="M10" s="35">
        <v>3</v>
      </c>
      <c r="N10" s="50">
        <f t="shared" ref="N10:N17" si="12">SUM(B10:M10)</f>
        <v>83</v>
      </c>
      <c r="O10" s="35"/>
      <c r="P10" s="105"/>
    </row>
    <row r="11" spans="1:16" x14ac:dyDescent="0.25">
      <c r="A11" s="33" t="s">
        <v>169</v>
      </c>
      <c r="B11" s="32">
        <v>38</v>
      </c>
      <c r="C11" s="32">
        <v>2</v>
      </c>
      <c r="D11" s="32">
        <v>2</v>
      </c>
      <c r="E11" s="32">
        <v>0</v>
      </c>
      <c r="F11" s="32">
        <v>17</v>
      </c>
      <c r="G11" s="32">
        <v>7</v>
      </c>
      <c r="H11" s="32">
        <v>4</v>
      </c>
      <c r="I11" s="32">
        <v>0</v>
      </c>
      <c r="J11" s="32">
        <v>0</v>
      </c>
      <c r="K11" s="32">
        <v>7</v>
      </c>
      <c r="L11" s="32">
        <v>3</v>
      </c>
      <c r="M11" s="32">
        <v>0</v>
      </c>
      <c r="N11" s="40">
        <f t="shared" si="12"/>
        <v>80</v>
      </c>
      <c r="O11" s="49">
        <f t="shared" ref="O11:O17" si="13">SUM((N11-N10)/N10)</f>
        <v>-3.614457831325301E-2</v>
      </c>
      <c r="P11" s="105"/>
    </row>
    <row r="12" spans="1:16" x14ac:dyDescent="0.25">
      <c r="A12" s="33" t="s">
        <v>170</v>
      </c>
      <c r="B12" s="32">
        <v>27</v>
      </c>
      <c r="C12" s="32">
        <v>6</v>
      </c>
      <c r="D12" s="32">
        <v>5</v>
      </c>
      <c r="E12" s="32">
        <v>0</v>
      </c>
      <c r="F12" s="32">
        <v>15</v>
      </c>
      <c r="G12" s="32">
        <v>15</v>
      </c>
      <c r="H12" s="32">
        <v>8</v>
      </c>
      <c r="I12" s="32">
        <v>1</v>
      </c>
      <c r="J12" s="32">
        <v>0</v>
      </c>
      <c r="K12" s="32">
        <v>11</v>
      </c>
      <c r="L12" s="32">
        <v>4</v>
      </c>
      <c r="M12" s="32">
        <v>0</v>
      </c>
      <c r="N12" s="40">
        <f t="shared" si="12"/>
        <v>92</v>
      </c>
      <c r="O12" s="49">
        <f t="shared" si="13"/>
        <v>0.15</v>
      </c>
      <c r="P12" s="105"/>
    </row>
    <row r="13" spans="1:16" x14ac:dyDescent="0.25">
      <c r="A13" s="33" t="s">
        <v>171</v>
      </c>
      <c r="B13" s="32">
        <v>56</v>
      </c>
      <c r="C13" s="32">
        <v>15</v>
      </c>
      <c r="D13" s="32">
        <v>6</v>
      </c>
      <c r="E13" s="32">
        <v>0</v>
      </c>
      <c r="F13" s="32">
        <v>35</v>
      </c>
      <c r="G13" s="32">
        <v>7</v>
      </c>
      <c r="H13" s="32">
        <v>8</v>
      </c>
      <c r="I13" s="32">
        <v>5</v>
      </c>
      <c r="J13" s="32">
        <v>4</v>
      </c>
      <c r="K13" s="32">
        <v>7</v>
      </c>
      <c r="L13" s="32">
        <v>7</v>
      </c>
      <c r="M13" s="32">
        <v>7</v>
      </c>
      <c r="N13" s="40">
        <f t="shared" si="12"/>
        <v>157</v>
      </c>
      <c r="O13" s="49">
        <f t="shared" si="13"/>
        <v>0.70652173913043481</v>
      </c>
      <c r="P13" s="105"/>
    </row>
    <row r="14" spans="1:16" x14ac:dyDescent="0.25">
      <c r="A14" s="33" t="s">
        <v>162</v>
      </c>
      <c r="B14" s="32">
        <v>37</v>
      </c>
      <c r="C14" s="32">
        <v>21</v>
      </c>
      <c r="D14" s="32">
        <v>7</v>
      </c>
      <c r="E14" s="32">
        <v>7</v>
      </c>
      <c r="F14" s="32">
        <v>24</v>
      </c>
      <c r="G14" s="32">
        <v>35</v>
      </c>
      <c r="H14" s="32">
        <v>16</v>
      </c>
      <c r="I14" s="32">
        <v>7</v>
      </c>
      <c r="J14" s="32">
        <v>8</v>
      </c>
      <c r="K14" s="32">
        <v>13</v>
      </c>
      <c r="L14" s="32">
        <v>8</v>
      </c>
      <c r="M14" s="32">
        <v>2</v>
      </c>
      <c r="N14" s="40">
        <f t="shared" si="12"/>
        <v>185</v>
      </c>
      <c r="O14" s="49">
        <f t="shared" si="13"/>
        <v>0.17834394904458598</v>
      </c>
      <c r="P14" s="105"/>
    </row>
    <row r="15" spans="1:16" x14ac:dyDescent="0.25">
      <c r="A15" s="33" t="s">
        <v>163</v>
      </c>
      <c r="B15" s="32">
        <v>55</v>
      </c>
      <c r="C15" s="32">
        <v>27</v>
      </c>
      <c r="D15" s="32">
        <v>11</v>
      </c>
      <c r="E15" s="32">
        <v>1</v>
      </c>
      <c r="F15" s="32">
        <v>15</v>
      </c>
      <c r="G15" s="32">
        <v>16</v>
      </c>
      <c r="H15" s="32">
        <v>7</v>
      </c>
      <c r="I15" s="32">
        <v>5</v>
      </c>
      <c r="J15" s="32">
        <v>1</v>
      </c>
      <c r="K15" s="32">
        <v>14</v>
      </c>
      <c r="L15" s="32">
        <v>8</v>
      </c>
      <c r="M15" s="32">
        <v>2</v>
      </c>
      <c r="N15" s="40">
        <f t="shared" si="12"/>
        <v>162</v>
      </c>
      <c r="O15" s="49">
        <f t="shared" si="13"/>
        <v>-0.12432432432432433</v>
      </c>
      <c r="P15" s="105"/>
    </row>
    <row r="16" spans="1:16" x14ac:dyDescent="0.25">
      <c r="A16" s="33" t="s">
        <v>154</v>
      </c>
      <c r="B16" s="32">
        <v>37</v>
      </c>
      <c r="C16" s="32">
        <v>14</v>
      </c>
      <c r="D16" s="32">
        <v>3</v>
      </c>
      <c r="E16" s="32">
        <v>1</v>
      </c>
      <c r="F16" s="32">
        <v>21</v>
      </c>
      <c r="G16" s="32">
        <v>21</v>
      </c>
      <c r="H16" s="32">
        <v>16</v>
      </c>
      <c r="I16" s="32">
        <v>1</v>
      </c>
      <c r="J16" s="32">
        <v>3</v>
      </c>
      <c r="K16" s="32">
        <v>11</v>
      </c>
      <c r="L16" s="32">
        <v>8</v>
      </c>
      <c r="M16" s="32">
        <v>6</v>
      </c>
      <c r="N16" s="40">
        <f t="shared" si="12"/>
        <v>142</v>
      </c>
      <c r="O16" s="49">
        <f t="shared" si="13"/>
        <v>-0.12345679012345678</v>
      </c>
      <c r="P16" s="105"/>
    </row>
    <row r="17" spans="1:16" x14ac:dyDescent="0.25">
      <c r="A17" s="33" t="s">
        <v>147</v>
      </c>
      <c r="B17" s="32">
        <v>43</v>
      </c>
      <c r="C17" s="32">
        <v>29</v>
      </c>
      <c r="D17" s="32">
        <v>0</v>
      </c>
      <c r="E17" s="32">
        <v>1</v>
      </c>
      <c r="F17" s="32">
        <v>10</v>
      </c>
      <c r="G17" s="32">
        <v>36</v>
      </c>
      <c r="H17" s="32">
        <v>12</v>
      </c>
      <c r="I17" s="32">
        <v>0</v>
      </c>
      <c r="J17" s="32">
        <v>9</v>
      </c>
      <c r="K17" s="32">
        <v>11</v>
      </c>
      <c r="L17" s="32">
        <v>12</v>
      </c>
      <c r="M17" s="32">
        <v>6</v>
      </c>
      <c r="N17" s="40">
        <f t="shared" si="12"/>
        <v>169</v>
      </c>
      <c r="O17" s="49">
        <f t="shared" si="13"/>
        <v>0.19014084507042253</v>
      </c>
      <c r="P17" s="105"/>
    </row>
    <row r="18" spans="1:16" x14ac:dyDescent="0.25">
      <c r="A18" s="33" t="s">
        <v>146</v>
      </c>
      <c r="B18" s="32">
        <v>40</v>
      </c>
      <c r="C18" s="32">
        <v>23</v>
      </c>
      <c r="D18" s="32">
        <v>3</v>
      </c>
      <c r="E18" s="32">
        <v>0</v>
      </c>
      <c r="F18" s="32">
        <v>26</v>
      </c>
      <c r="G18" s="32">
        <v>40</v>
      </c>
      <c r="H18" s="32">
        <v>1</v>
      </c>
      <c r="I18" s="32">
        <v>3</v>
      </c>
      <c r="J18" s="32">
        <v>12</v>
      </c>
      <c r="K18" s="32">
        <v>16</v>
      </c>
      <c r="L18" s="32">
        <v>11</v>
      </c>
      <c r="M18" s="32">
        <v>5</v>
      </c>
      <c r="N18" s="40">
        <f t="shared" ref="N18:N23" si="14">SUM(B18:M18)</f>
        <v>180</v>
      </c>
      <c r="O18" s="49">
        <f t="shared" ref="O18:O23" si="15">SUM((N18-N17)/N17)</f>
        <v>6.5088757396449703E-2</v>
      </c>
      <c r="P18" s="105"/>
    </row>
    <row r="19" spans="1:16" x14ac:dyDescent="0.25">
      <c r="A19" s="33" t="s">
        <v>159</v>
      </c>
      <c r="B19" s="32">
        <v>41</v>
      </c>
      <c r="C19" s="32">
        <v>13</v>
      </c>
      <c r="D19" s="32">
        <v>1</v>
      </c>
      <c r="E19" s="32">
        <v>0</v>
      </c>
      <c r="F19" s="32">
        <v>20</v>
      </c>
      <c r="G19" s="32">
        <v>28</v>
      </c>
      <c r="H19" s="32">
        <v>0</v>
      </c>
      <c r="I19" s="32">
        <v>0</v>
      </c>
      <c r="J19" s="32">
        <v>5</v>
      </c>
      <c r="K19" s="32">
        <v>14</v>
      </c>
      <c r="L19" s="32">
        <v>10</v>
      </c>
      <c r="M19" s="32">
        <v>3</v>
      </c>
      <c r="N19" s="40">
        <f t="shared" si="14"/>
        <v>135</v>
      </c>
      <c r="O19" s="49">
        <f t="shared" si="15"/>
        <v>-0.25</v>
      </c>
      <c r="P19" s="105"/>
    </row>
    <row r="20" spans="1:16" x14ac:dyDescent="0.25">
      <c r="A20" s="33" t="s">
        <v>183</v>
      </c>
      <c r="B20" s="32">
        <v>40</v>
      </c>
      <c r="C20" s="32">
        <v>19</v>
      </c>
      <c r="D20" s="32">
        <v>1</v>
      </c>
      <c r="E20" s="32">
        <v>0</v>
      </c>
      <c r="F20" s="32">
        <v>13</v>
      </c>
      <c r="G20" s="32">
        <v>34</v>
      </c>
      <c r="H20" s="32">
        <v>7</v>
      </c>
      <c r="I20" s="32">
        <v>4</v>
      </c>
      <c r="J20" s="32">
        <v>2</v>
      </c>
      <c r="K20" s="32">
        <v>14</v>
      </c>
      <c r="L20" s="32">
        <v>3</v>
      </c>
      <c r="M20" s="32">
        <v>6</v>
      </c>
      <c r="N20" s="40">
        <f t="shared" si="14"/>
        <v>143</v>
      </c>
      <c r="O20" s="49">
        <f t="shared" si="15"/>
        <v>5.9259259259259262E-2</v>
      </c>
      <c r="P20" s="105"/>
    </row>
    <row r="21" spans="1:16" x14ac:dyDescent="0.25">
      <c r="A21" s="33" t="s">
        <v>189</v>
      </c>
      <c r="B21" s="32">
        <v>40</v>
      </c>
      <c r="C21" s="32">
        <v>16</v>
      </c>
      <c r="D21" s="32">
        <v>2</v>
      </c>
      <c r="E21" s="32">
        <v>1</v>
      </c>
      <c r="F21" s="32">
        <v>19</v>
      </c>
      <c r="G21" s="32">
        <v>34</v>
      </c>
      <c r="H21" s="32">
        <v>5</v>
      </c>
      <c r="I21" s="32">
        <v>2</v>
      </c>
      <c r="J21" s="32">
        <v>0</v>
      </c>
      <c r="K21" s="32">
        <v>7</v>
      </c>
      <c r="L21" s="32">
        <v>5</v>
      </c>
      <c r="M21" s="32">
        <v>3</v>
      </c>
      <c r="N21" s="40">
        <f t="shared" si="14"/>
        <v>134</v>
      </c>
      <c r="O21" s="49">
        <f t="shared" si="15"/>
        <v>-6.2937062937062943E-2</v>
      </c>
      <c r="P21" s="105"/>
    </row>
    <row r="22" spans="1:16" x14ac:dyDescent="0.25">
      <c r="A22" s="33" t="s">
        <v>242</v>
      </c>
      <c r="B22" s="32">
        <v>45</v>
      </c>
      <c r="C22" s="32">
        <v>26</v>
      </c>
      <c r="D22" s="32">
        <v>3</v>
      </c>
      <c r="E22" s="32">
        <v>2</v>
      </c>
      <c r="F22" s="32">
        <v>19</v>
      </c>
      <c r="G22" s="32">
        <v>30</v>
      </c>
      <c r="H22" s="32">
        <v>11</v>
      </c>
      <c r="I22" s="32">
        <v>2</v>
      </c>
      <c r="J22" s="32">
        <v>2</v>
      </c>
      <c r="K22" s="32">
        <v>5</v>
      </c>
      <c r="L22" s="32">
        <v>4</v>
      </c>
      <c r="M22" s="32">
        <v>3</v>
      </c>
      <c r="N22" s="40">
        <f t="shared" si="14"/>
        <v>152</v>
      </c>
      <c r="O22" s="49">
        <f t="shared" si="15"/>
        <v>0.13432835820895522</v>
      </c>
      <c r="P22" s="105"/>
    </row>
    <row r="23" spans="1:16" x14ac:dyDescent="0.25">
      <c r="A23" s="33" t="s">
        <v>271</v>
      </c>
      <c r="B23" s="32">
        <v>41</v>
      </c>
      <c r="C23" s="32">
        <v>17</v>
      </c>
      <c r="D23" s="32">
        <v>3</v>
      </c>
      <c r="E23" s="32">
        <v>0</v>
      </c>
      <c r="F23" s="32">
        <v>16</v>
      </c>
      <c r="G23" s="32">
        <v>23</v>
      </c>
      <c r="H23" s="32">
        <v>6</v>
      </c>
      <c r="I23" s="32">
        <v>5</v>
      </c>
      <c r="J23" s="32">
        <v>7</v>
      </c>
      <c r="K23" s="32">
        <v>8</v>
      </c>
      <c r="L23" s="32">
        <v>7</v>
      </c>
      <c r="M23" s="32">
        <v>4</v>
      </c>
      <c r="N23" s="40">
        <f t="shared" si="14"/>
        <v>137</v>
      </c>
      <c r="O23" s="49">
        <f t="shared" si="15"/>
        <v>-9.8684210526315791E-2</v>
      </c>
      <c r="P23" s="105"/>
    </row>
    <row r="24" spans="1:16" x14ac:dyDescent="0.25">
      <c r="A24" s="33" t="s">
        <v>291</v>
      </c>
      <c r="B24" s="32">
        <v>22</v>
      </c>
      <c r="C24" s="32">
        <v>36</v>
      </c>
      <c r="D24" s="32">
        <v>8</v>
      </c>
      <c r="E24" s="32">
        <v>3</v>
      </c>
      <c r="F24" s="32">
        <v>15</v>
      </c>
      <c r="G24" s="32">
        <v>40</v>
      </c>
      <c r="H24" s="32">
        <v>15</v>
      </c>
      <c r="I24" s="32">
        <v>1</v>
      </c>
      <c r="J24" s="32">
        <v>1</v>
      </c>
      <c r="K24" s="32">
        <v>4</v>
      </c>
      <c r="L24" s="32">
        <v>1</v>
      </c>
      <c r="M24" s="32">
        <v>4</v>
      </c>
      <c r="N24" s="40">
        <f t="shared" ref="N24:N29" si="16">SUM(B24:M24)</f>
        <v>150</v>
      </c>
      <c r="O24" s="49">
        <f t="shared" ref="O24:O29" si="17">SUM((N24-N23)/N23)</f>
        <v>9.4890510948905105E-2</v>
      </c>
      <c r="P24" s="105"/>
    </row>
    <row r="25" spans="1:16" x14ac:dyDescent="0.25">
      <c r="A25" s="33" t="s">
        <v>302</v>
      </c>
      <c r="B25" s="32">
        <v>42</v>
      </c>
      <c r="C25" s="32">
        <v>23</v>
      </c>
      <c r="D25" s="32">
        <v>5</v>
      </c>
      <c r="E25" s="32">
        <v>1</v>
      </c>
      <c r="F25" s="32">
        <v>24</v>
      </c>
      <c r="G25" s="32">
        <v>31</v>
      </c>
      <c r="H25" s="32">
        <v>1</v>
      </c>
      <c r="I25" s="32">
        <v>3</v>
      </c>
      <c r="J25" s="32">
        <v>1</v>
      </c>
      <c r="K25" s="32">
        <v>3</v>
      </c>
      <c r="L25" s="32">
        <v>1</v>
      </c>
      <c r="M25" s="32">
        <v>6</v>
      </c>
      <c r="N25" s="40">
        <f t="shared" si="16"/>
        <v>141</v>
      </c>
      <c r="O25" s="49">
        <f t="shared" si="17"/>
        <v>-0.06</v>
      </c>
      <c r="P25" s="105"/>
    </row>
    <row r="26" spans="1:16" x14ac:dyDescent="0.25">
      <c r="A26" s="33" t="s">
        <v>311</v>
      </c>
      <c r="B26" s="32">
        <v>55</v>
      </c>
      <c r="C26" s="32">
        <v>28</v>
      </c>
      <c r="D26" s="32">
        <v>4</v>
      </c>
      <c r="E26" s="32">
        <v>0</v>
      </c>
      <c r="F26" s="32">
        <v>26</v>
      </c>
      <c r="G26" s="32">
        <v>19</v>
      </c>
      <c r="H26" s="32">
        <v>9</v>
      </c>
      <c r="I26" s="32">
        <v>10</v>
      </c>
      <c r="J26" s="32">
        <v>0</v>
      </c>
      <c r="K26" s="32">
        <v>6</v>
      </c>
      <c r="L26" s="32">
        <v>0</v>
      </c>
      <c r="M26" s="32">
        <v>4</v>
      </c>
      <c r="N26" s="40">
        <f t="shared" si="16"/>
        <v>161</v>
      </c>
      <c r="O26" s="49">
        <f t="shared" si="17"/>
        <v>0.14184397163120568</v>
      </c>
      <c r="P26" s="105"/>
    </row>
    <row r="27" spans="1:16" x14ac:dyDescent="0.25">
      <c r="A27" s="33" t="s">
        <v>324</v>
      </c>
      <c r="B27" s="32">
        <v>51</v>
      </c>
      <c r="C27" s="32">
        <v>16</v>
      </c>
      <c r="D27" s="32">
        <v>0</v>
      </c>
      <c r="E27" s="32">
        <v>0</v>
      </c>
      <c r="F27" s="32">
        <v>30</v>
      </c>
      <c r="G27" s="32">
        <v>41</v>
      </c>
      <c r="H27" s="32">
        <v>5</v>
      </c>
      <c r="I27" s="32">
        <v>7</v>
      </c>
      <c r="J27" s="32">
        <v>0</v>
      </c>
      <c r="K27" s="32">
        <v>9</v>
      </c>
      <c r="L27" s="32">
        <v>0</v>
      </c>
      <c r="M27" s="32">
        <v>7</v>
      </c>
      <c r="N27" s="40">
        <f t="shared" si="16"/>
        <v>166</v>
      </c>
      <c r="O27" s="49">
        <f t="shared" si="17"/>
        <v>3.1055900621118012E-2</v>
      </c>
      <c r="P27" s="105"/>
    </row>
    <row r="28" spans="1:16" x14ac:dyDescent="0.25">
      <c r="A28" s="33" t="s">
        <v>340</v>
      </c>
      <c r="B28" s="32">
        <v>42</v>
      </c>
      <c r="C28" s="32">
        <v>17</v>
      </c>
      <c r="D28" s="32">
        <v>4</v>
      </c>
      <c r="E28" s="32">
        <v>0</v>
      </c>
      <c r="F28" s="32">
        <v>7</v>
      </c>
      <c r="G28" s="32">
        <v>46</v>
      </c>
      <c r="H28" s="32">
        <v>6</v>
      </c>
      <c r="I28" s="32">
        <v>2</v>
      </c>
      <c r="J28" s="32">
        <v>0</v>
      </c>
      <c r="K28" s="32">
        <v>1</v>
      </c>
      <c r="L28" s="32">
        <v>0</v>
      </c>
      <c r="M28" s="32">
        <v>4</v>
      </c>
      <c r="N28" s="40">
        <f t="shared" si="16"/>
        <v>129</v>
      </c>
      <c r="O28" s="49">
        <f t="shared" si="17"/>
        <v>-0.22289156626506024</v>
      </c>
      <c r="P28" s="105"/>
    </row>
    <row r="29" spans="1:16" x14ac:dyDescent="0.25">
      <c r="A29" s="33" t="s">
        <v>386</v>
      </c>
      <c r="B29" s="32">
        <v>53</v>
      </c>
      <c r="C29" s="32">
        <v>23</v>
      </c>
      <c r="D29" s="32">
        <v>1</v>
      </c>
      <c r="E29" s="32">
        <v>0</v>
      </c>
      <c r="F29" s="32">
        <v>21</v>
      </c>
      <c r="G29" s="32">
        <v>33</v>
      </c>
      <c r="H29" s="32">
        <v>4</v>
      </c>
      <c r="I29" s="32">
        <v>1</v>
      </c>
      <c r="J29" s="32">
        <v>1</v>
      </c>
      <c r="K29" s="32">
        <v>2</v>
      </c>
      <c r="L29" s="32">
        <v>2</v>
      </c>
      <c r="M29" s="32">
        <v>8</v>
      </c>
      <c r="N29" s="40">
        <f t="shared" si="16"/>
        <v>149</v>
      </c>
      <c r="O29" s="49">
        <f t="shared" si="17"/>
        <v>0.15503875968992248</v>
      </c>
      <c r="P29" s="105"/>
    </row>
    <row r="30" spans="1:16" x14ac:dyDescent="0.25">
      <c r="A30" s="33" t="s">
        <v>49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32" t="s">
        <v>200</v>
      </c>
      <c r="O30" s="33"/>
      <c r="P30" s="123"/>
    </row>
    <row r="31" spans="1:16" x14ac:dyDescent="0.25">
      <c r="A31" s="33" t="s">
        <v>340</v>
      </c>
      <c r="B31" s="105">
        <v>1117</v>
      </c>
      <c r="C31" s="105">
        <v>622</v>
      </c>
      <c r="D31" s="105">
        <v>87</v>
      </c>
      <c r="E31" s="105">
        <v>0</v>
      </c>
      <c r="F31" s="105">
        <v>139</v>
      </c>
      <c r="G31" s="105">
        <v>1086</v>
      </c>
      <c r="H31" s="105">
        <v>214</v>
      </c>
      <c r="I31" s="105">
        <v>40</v>
      </c>
      <c r="J31" s="105">
        <v>0</v>
      </c>
      <c r="K31" s="105">
        <v>20</v>
      </c>
      <c r="L31" s="105">
        <v>0</v>
      </c>
      <c r="M31" s="105">
        <v>77</v>
      </c>
      <c r="N31" s="106">
        <f>SUM(B31:M31)</f>
        <v>3402</v>
      </c>
      <c r="O31" s="51">
        <f>AVERAGE(B31:M31)</f>
        <v>283.5</v>
      </c>
      <c r="P31" s="133">
        <f>MAX(B31:M31)</f>
        <v>1117</v>
      </c>
    </row>
    <row r="32" spans="1:16" x14ac:dyDescent="0.25">
      <c r="A32" s="33" t="s">
        <v>386</v>
      </c>
      <c r="B32" s="105">
        <v>1258</v>
      </c>
      <c r="C32" s="105">
        <v>500</v>
      </c>
      <c r="D32" s="105">
        <v>36</v>
      </c>
      <c r="E32" s="105">
        <v>0</v>
      </c>
      <c r="F32" s="105">
        <v>412</v>
      </c>
      <c r="G32" s="105">
        <v>694</v>
      </c>
      <c r="H32" s="105">
        <v>69</v>
      </c>
      <c r="I32" s="105">
        <v>18</v>
      </c>
      <c r="J32" s="105">
        <v>4</v>
      </c>
      <c r="K32" s="105">
        <v>22</v>
      </c>
      <c r="L32" s="105">
        <v>46</v>
      </c>
      <c r="M32" s="105">
        <v>106</v>
      </c>
      <c r="N32" s="103">
        <f>SUM(B32:M32)</f>
        <v>3165</v>
      </c>
      <c r="O32" s="41">
        <f>AVERAGE(B32:M32)</f>
        <v>263.75</v>
      </c>
      <c r="P32" s="132">
        <f>MAX(B32:M32)</f>
        <v>1258</v>
      </c>
    </row>
    <row r="33" spans="1:15" x14ac:dyDescent="0.25">
      <c r="A33" s="33" t="s">
        <v>47</v>
      </c>
      <c r="B33" s="105">
        <f t="shared" ref="B33:C33" si="18">SUM(B32-B31)</f>
        <v>141</v>
      </c>
      <c r="C33" s="105">
        <f t="shared" si="18"/>
        <v>-122</v>
      </c>
      <c r="D33" s="105">
        <f t="shared" ref="D33:E33" si="19">SUM(D32-D31)</f>
        <v>-51</v>
      </c>
      <c r="E33" s="105">
        <f t="shared" si="19"/>
        <v>0</v>
      </c>
      <c r="F33" s="105">
        <f t="shared" ref="F33:G33" si="20">SUM(F32-F31)</f>
        <v>273</v>
      </c>
      <c r="G33" s="105">
        <f t="shared" si="20"/>
        <v>-392</v>
      </c>
      <c r="H33" s="105">
        <f t="shared" ref="H33:I33" si="21">SUM(H32-H31)</f>
        <v>-145</v>
      </c>
      <c r="I33" s="105">
        <f t="shared" si="21"/>
        <v>-22</v>
      </c>
      <c r="J33" s="105">
        <f t="shared" ref="J33:K33" si="22">SUM(J32-J31)</f>
        <v>4</v>
      </c>
      <c r="K33" s="105">
        <f t="shared" si="22"/>
        <v>2</v>
      </c>
      <c r="L33" s="105">
        <f t="shared" ref="L33:M33" si="23">SUM(L32-L31)</f>
        <v>46</v>
      </c>
      <c r="M33" s="105">
        <f t="shared" si="23"/>
        <v>29</v>
      </c>
      <c r="N33" s="103">
        <f>SUM(B33:M33)</f>
        <v>-237</v>
      </c>
    </row>
    <row r="34" spans="1:15" x14ac:dyDescent="0.25">
      <c r="A34" s="33" t="s">
        <v>48</v>
      </c>
      <c r="B34" s="45">
        <f t="shared" ref="B34:C34" si="24">SUM(B33/B31)</f>
        <v>0.12623097582811102</v>
      </c>
      <c r="C34" s="45">
        <f t="shared" si="24"/>
        <v>-0.19614147909967847</v>
      </c>
      <c r="D34" s="45">
        <f t="shared" ref="D34:E34" si="25">SUM(D33/D31)</f>
        <v>-0.58620689655172409</v>
      </c>
      <c r="E34" s="45" t="e">
        <f t="shared" si="25"/>
        <v>#DIV/0!</v>
      </c>
      <c r="F34" s="45">
        <f t="shared" ref="F34:G34" si="26">SUM(F33/F31)</f>
        <v>1.9640287769784173</v>
      </c>
      <c r="G34" s="45">
        <f t="shared" si="26"/>
        <v>-0.36095764272559855</v>
      </c>
      <c r="H34" s="45">
        <f t="shared" ref="H34:I34" si="27">SUM(H33/H31)</f>
        <v>-0.67757009345794394</v>
      </c>
      <c r="I34" s="45">
        <f t="shared" si="27"/>
        <v>-0.55000000000000004</v>
      </c>
      <c r="J34" s="45" t="e">
        <f t="shared" ref="J34:K34" si="28">SUM(J33/J31)</f>
        <v>#DIV/0!</v>
      </c>
      <c r="K34" s="45">
        <f t="shared" si="28"/>
        <v>0.1</v>
      </c>
      <c r="L34" s="45" t="e">
        <f t="shared" ref="L34:M34" si="29">SUM(L33/L31)</f>
        <v>#DIV/0!</v>
      </c>
      <c r="M34" s="45">
        <f t="shared" si="29"/>
        <v>0.37662337662337664</v>
      </c>
      <c r="N34" s="45">
        <f>SUM(N33/(B31+C31+D31+E31+F31+G31+H31+I31+J31+K31+L31+M31))</f>
        <v>-6.9664902998236328E-2</v>
      </c>
    </row>
    <row r="35" spans="1:15" x14ac:dyDescent="0.25">
      <c r="A35" s="32" t="s">
        <v>201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32" t="s">
        <v>201</v>
      </c>
      <c r="N35" s="78"/>
    </row>
    <row r="36" spans="1:15" x14ac:dyDescent="0.25">
      <c r="A36" s="33" t="s">
        <v>49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33"/>
      <c r="O36" s="84" t="s">
        <v>50</v>
      </c>
    </row>
    <row r="37" spans="1:15" x14ac:dyDescent="0.25">
      <c r="A37" s="69" t="s">
        <v>168</v>
      </c>
      <c r="B37" s="104">
        <v>865</v>
      </c>
      <c r="C37" s="104">
        <v>155</v>
      </c>
      <c r="D37" s="104">
        <v>51</v>
      </c>
      <c r="E37" s="104">
        <v>0</v>
      </c>
      <c r="F37" s="104">
        <v>140</v>
      </c>
      <c r="G37" s="104">
        <v>344</v>
      </c>
      <c r="H37" s="104">
        <v>65</v>
      </c>
      <c r="I37" s="104">
        <v>0</v>
      </c>
      <c r="J37" s="104">
        <v>0</v>
      </c>
      <c r="K37" s="104">
        <v>166</v>
      </c>
      <c r="L37" s="104">
        <v>100</v>
      </c>
      <c r="M37" s="104">
        <v>29</v>
      </c>
      <c r="N37" s="106">
        <f t="shared" ref="N37:N44" si="30">SUM(B37:M37)</f>
        <v>1915</v>
      </c>
      <c r="O37" s="35"/>
    </row>
    <row r="38" spans="1:15" x14ac:dyDescent="0.25">
      <c r="A38" s="33" t="s">
        <v>169</v>
      </c>
      <c r="B38" s="105">
        <v>925</v>
      </c>
      <c r="C38" s="105">
        <v>51</v>
      </c>
      <c r="D38" s="105">
        <v>12</v>
      </c>
      <c r="E38" s="105">
        <v>0</v>
      </c>
      <c r="F38" s="105">
        <v>448</v>
      </c>
      <c r="G38" s="105">
        <v>128</v>
      </c>
      <c r="H38" s="105">
        <v>84</v>
      </c>
      <c r="I38" s="105">
        <v>0</v>
      </c>
      <c r="J38" s="105">
        <v>0</v>
      </c>
      <c r="K38" s="105">
        <v>254</v>
      </c>
      <c r="L38" s="105">
        <v>115</v>
      </c>
      <c r="M38" s="105">
        <v>0</v>
      </c>
      <c r="N38" s="103">
        <f t="shared" si="30"/>
        <v>2017</v>
      </c>
      <c r="O38" s="49">
        <f t="shared" ref="O38:O44" si="31">SUM((N38-N37)/N37)</f>
        <v>5.3263707571801565E-2</v>
      </c>
    </row>
    <row r="39" spans="1:15" x14ac:dyDescent="0.25">
      <c r="A39" s="33" t="s">
        <v>170</v>
      </c>
      <c r="B39" s="105">
        <v>722</v>
      </c>
      <c r="C39" s="105">
        <v>127</v>
      </c>
      <c r="D39" s="105">
        <v>90</v>
      </c>
      <c r="E39" s="105">
        <v>0</v>
      </c>
      <c r="F39" s="105">
        <v>301</v>
      </c>
      <c r="G39" s="105">
        <v>249</v>
      </c>
      <c r="H39" s="105">
        <v>155</v>
      </c>
      <c r="I39" s="105">
        <v>20</v>
      </c>
      <c r="J39" s="105">
        <v>0</v>
      </c>
      <c r="K39" s="105">
        <v>252</v>
      </c>
      <c r="L39" s="105">
        <v>83</v>
      </c>
      <c r="M39" s="105">
        <v>0</v>
      </c>
      <c r="N39" s="103">
        <f t="shared" si="30"/>
        <v>1999</v>
      </c>
      <c r="O39" s="49">
        <f t="shared" si="31"/>
        <v>-8.9241447694595934E-3</v>
      </c>
    </row>
    <row r="40" spans="1:15" x14ac:dyDescent="0.25">
      <c r="A40" s="33" t="s">
        <v>171</v>
      </c>
      <c r="B40" s="105">
        <v>1223</v>
      </c>
      <c r="C40" s="105">
        <v>258</v>
      </c>
      <c r="D40" s="105">
        <v>94</v>
      </c>
      <c r="E40" s="105">
        <v>0</v>
      </c>
      <c r="F40" s="105">
        <v>741</v>
      </c>
      <c r="G40" s="105">
        <v>140</v>
      </c>
      <c r="H40" s="105">
        <v>149</v>
      </c>
      <c r="I40" s="105">
        <v>107</v>
      </c>
      <c r="J40" s="105">
        <v>80</v>
      </c>
      <c r="K40" s="105">
        <v>160</v>
      </c>
      <c r="L40" s="105">
        <v>169</v>
      </c>
      <c r="M40" s="105">
        <v>150</v>
      </c>
      <c r="N40" s="103">
        <f t="shared" si="30"/>
        <v>3271</v>
      </c>
      <c r="O40" s="49">
        <f t="shared" si="31"/>
        <v>0.63631815907953981</v>
      </c>
    </row>
    <row r="41" spans="1:15" x14ac:dyDescent="0.25">
      <c r="A41" s="33" t="s">
        <v>162</v>
      </c>
      <c r="B41" s="105">
        <v>781</v>
      </c>
      <c r="C41" s="105">
        <v>354</v>
      </c>
      <c r="D41" s="105">
        <v>123</v>
      </c>
      <c r="E41" s="105">
        <v>167</v>
      </c>
      <c r="F41" s="105">
        <v>724</v>
      </c>
      <c r="G41" s="105">
        <v>734</v>
      </c>
      <c r="H41" s="105">
        <v>217</v>
      </c>
      <c r="I41" s="105">
        <v>133</v>
      </c>
      <c r="J41" s="105">
        <v>235</v>
      </c>
      <c r="K41" s="105">
        <v>254</v>
      </c>
      <c r="L41" s="105">
        <v>181</v>
      </c>
      <c r="M41" s="105">
        <v>34</v>
      </c>
      <c r="N41" s="103">
        <f t="shared" si="30"/>
        <v>3937</v>
      </c>
      <c r="O41" s="49">
        <f t="shared" si="31"/>
        <v>0.20360745949250994</v>
      </c>
    </row>
    <row r="42" spans="1:15" x14ac:dyDescent="0.25">
      <c r="A42" s="33" t="s">
        <v>163</v>
      </c>
      <c r="B42" s="105">
        <v>1290</v>
      </c>
      <c r="C42" s="105">
        <v>576</v>
      </c>
      <c r="D42" s="105">
        <v>226</v>
      </c>
      <c r="E42" s="105">
        <v>9</v>
      </c>
      <c r="F42" s="105">
        <v>396</v>
      </c>
      <c r="G42" s="105">
        <v>318</v>
      </c>
      <c r="H42" s="105">
        <v>119</v>
      </c>
      <c r="I42" s="105">
        <v>75</v>
      </c>
      <c r="J42" s="105">
        <v>26</v>
      </c>
      <c r="K42" s="105">
        <v>266</v>
      </c>
      <c r="L42" s="105">
        <v>182</v>
      </c>
      <c r="M42" s="105">
        <v>35</v>
      </c>
      <c r="N42" s="103">
        <f t="shared" si="30"/>
        <v>3518</v>
      </c>
      <c r="O42" s="49">
        <f t="shared" si="31"/>
        <v>-0.10642621285242571</v>
      </c>
    </row>
    <row r="43" spans="1:15" x14ac:dyDescent="0.25">
      <c r="A43" s="33" t="s">
        <v>154</v>
      </c>
      <c r="B43" s="105">
        <v>1032</v>
      </c>
      <c r="C43" s="105">
        <v>273</v>
      </c>
      <c r="D43" s="105">
        <v>54</v>
      </c>
      <c r="E43" s="105">
        <v>45</v>
      </c>
      <c r="F43" s="105">
        <v>475</v>
      </c>
      <c r="G43" s="105">
        <v>606</v>
      </c>
      <c r="H43" s="105">
        <v>364</v>
      </c>
      <c r="I43" s="105">
        <v>29</v>
      </c>
      <c r="J43" s="105">
        <v>60</v>
      </c>
      <c r="K43" s="105">
        <v>172</v>
      </c>
      <c r="L43" s="105">
        <v>155</v>
      </c>
      <c r="M43" s="105">
        <v>103</v>
      </c>
      <c r="N43" s="103">
        <f t="shared" si="30"/>
        <v>3368</v>
      </c>
      <c r="O43" s="49">
        <f t="shared" si="31"/>
        <v>-4.2637862421830583E-2</v>
      </c>
    </row>
    <row r="44" spans="1:15" x14ac:dyDescent="0.25">
      <c r="A44" s="33" t="s">
        <v>147</v>
      </c>
      <c r="B44" s="105">
        <v>931</v>
      </c>
      <c r="C44" s="105">
        <v>695</v>
      </c>
      <c r="D44" s="105">
        <v>0</v>
      </c>
      <c r="E44" s="105">
        <v>6</v>
      </c>
      <c r="F44" s="105">
        <v>207</v>
      </c>
      <c r="G44" s="105">
        <v>801</v>
      </c>
      <c r="H44" s="105">
        <v>175</v>
      </c>
      <c r="I44" s="105">
        <v>0</v>
      </c>
      <c r="J44" s="105">
        <v>155</v>
      </c>
      <c r="K44" s="105">
        <v>185</v>
      </c>
      <c r="L44" s="105">
        <v>156</v>
      </c>
      <c r="M44" s="105">
        <v>151</v>
      </c>
      <c r="N44" s="103">
        <f t="shared" si="30"/>
        <v>3462</v>
      </c>
      <c r="O44" s="49">
        <f t="shared" si="31"/>
        <v>2.7909738717339667E-2</v>
      </c>
    </row>
    <row r="45" spans="1:15" x14ac:dyDescent="0.25">
      <c r="A45" s="33" t="s">
        <v>146</v>
      </c>
      <c r="B45" s="105">
        <v>947</v>
      </c>
      <c r="C45" s="105">
        <v>518</v>
      </c>
      <c r="D45" s="105">
        <v>20</v>
      </c>
      <c r="E45" s="105">
        <v>0</v>
      </c>
      <c r="F45" s="105">
        <v>626</v>
      </c>
      <c r="G45" s="105">
        <v>749</v>
      </c>
      <c r="H45" s="105">
        <v>26</v>
      </c>
      <c r="I45" s="105">
        <v>134</v>
      </c>
      <c r="J45" s="105">
        <v>215</v>
      </c>
      <c r="K45" s="105">
        <v>274</v>
      </c>
      <c r="L45" s="105">
        <v>248</v>
      </c>
      <c r="M45" s="105">
        <v>68</v>
      </c>
      <c r="N45" s="103">
        <f t="shared" ref="N45:N50" si="32">SUM(B45:M45)</f>
        <v>3825</v>
      </c>
      <c r="O45" s="49">
        <f t="shared" ref="O45:O50" si="33">SUM((N45-N44)/N44)</f>
        <v>0.1048526863084922</v>
      </c>
    </row>
    <row r="46" spans="1:15" x14ac:dyDescent="0.25">
      <c r="A46" s="33" t="s">
        <v>159</v>
      </c>
      <c r="B46" s="105">
        <v>936</v>
      </c>
      <c r="C46" s="105">
        <v>238</v>
      </c>
      <c r="D46" s="105">
        <v>20</v>
      </c>
      <c r="E46" s="105">
        <v>0</v>
      </c>
      <c r="F46" s="105">
        <v>378</v>
      </c>
      <c r="G46" s="105">
        <v>576</v>
      </c>
      <c r="H46" s="105">
        <v>0</v>
      </c>
      <c r="I46" s="105">
        <v>0</v>
      </c>
      <c r="J46" s="105">
        <v>116</v>
      </c>
      <c r="K46" s="105">
        <v>265</v>
      </c>
      <c r="L46" s="105">
        <v>111</v>
      </c>
      <c r="M46" s="105">
        <v>35</v>
      </c>
      <c r="N46" s="103">
        <f t="shared" si="32"/>
        <v>2675</v>
      </c>
      <c r="O46" s="49">
        <f t="shared" si="33"/>
        <v>-0.30065359477124182</v>
      </c>
    </row>
    <row r="47" spans="1:15" x14ac:dyDescent="0.25">
      <c r="A47" s="33" t="s">
        <v>184</v>
      </c>
      <c r="B47" s="105">
        <v>770</v>
      </c>
      <c r="C47" s="105">
        <v>355</v>
      </c>
      <c r="D47" s="105">
        <v>3</v>
      </c>
      <c r="E47" s="105">
        <v>0</v>
      </c>
      <c r="F47" s="105">
        <v>265</v>
      </c>
      <c r="G47" s="105">
        <v>666</v>
      </c>
      <c r="H47" s="105">
        <v>85</v>
      </c>
      <c r="I47" s="105">
        <v>83</v>
      </c>
      <c r="J47" s="105">
        <v>80</v>
      </c>
      <c r="K47" s="105">
        <v>294</v>
      </c>
      <c r="L47" s="105">
        <v>55</v>
      </c>
      <c r="M47" s="105">
        <v>228</v>
      </c>
      <c r="N47" s="103">
        <f t="shared" si="32"/>
        <v>2884</v>
      </c>
      <c r="O47" s="49">
        <f t="shared" si="33"/>
        <v>7.813084112149532E-2</v>
      </c>
    </row>
    <row r="48" spans="1:15" x14ac:dyDescent="0.25">
      <c r="A48" s="33" t="s">
        <v>189</v>
      </c>
      <c r="B48" s="105">
        <v>871</v>
      </c>
      <c r="C48" s="105">
        <v>330</v>
      </c>
      <c r="D48" s="105">
        <v>53</v>
      </c>
      <c r="E48" s="105">
        <v>6</v>
      </c>
      <c r="F48" s="105">
        <v>354</v>
      </c>
      <c r="G48" s="105">
        <v>642</v>
      </c>
      <c r="H48" s="105">
        <v>89</v>
      </c>
      <c r="I48" s="105">
        <v>18</v>
      </c>
      <c r="J48" s="105">
        <v>0</v>
      </c>
      <c r="K48" s="105">
        <v>103</v>
      </c>
      <c r="L48" s="105">
        <v>123</v>
      </c>
      <c r="M48" s="105">
        <v>32</v>
      </c>
      <c r="N48" s="103">
        <f t="shared" si="32"/>
        <v>2621</v>
      </c>
      <c r="O48" s="49">
        <f t="shared" si="33"/>
        <v>-9.1192787794729543E-2</v>
      </c>
    </row>
    <row r="49" spans="1:15" x14ac:dyDescent="0.25">
      <c r="A49" s="33" t="s">
        <v>242</v>
      </c>
      <c r="B49" s="105">
        <v>938</v>
      </c>
      <c r="C49" s="105">
        <v>512</v>
      </c>
      <c r="D49" s="105">
        <v>55</v>
      </c>
      <c r="E49" s="105">
        <v>44</v>
      </c>
      <c r="F49" s="105">
        <v>449</v>
      </c>
      <c r="G49" s="105">
        <v>584</v>
      </c>
      <c r="H49" s="105">
        <v>160</v>
      </c>
      <c r="I49" s="105">
        <v>28</v>
      </c>
      <c r="J49" s="105">
        <v>82</v>
      </c>
      <c r="K49" s="105">
        <v>76</v>
      </c>
      <c r="L49" s="105">
        <v>63</v>
      </c>
      <c r="M49" s="105">
        <v>17</v>
      </c>
      <c r="N49" s="103">
        <f t="shared" si="32"/>
        <v>3008</v>
      </c>
      <c r="O49" s="49">
        <f t="shared" si="33"/>
        <v>0.14765356734070964</v>
      </c>
    </row>
    <row r="50" spans="1:15" x14ac:dyDescent="0.25">
      <c r="A50" s="33" t="s">
        <v>271</v>
      </c>
      <c r="B50" s="105">
        <v>977</v>
      </c>
      <c r="C50" s="105">
        <v>365</v>
      </c>
      <c r="D50" s="105">
        <v>56</v>
      </c>
      <c r="E50" s="105">
        <v>0</v>
      </c>
      <c r="F50" s="105">
        <v>324</v>
      </c>
      <c r="G50" s="105">
        <v>444</v>
      </c>
      <c r="H50" s="105">
        <v>77</v>
      </c>
      <c r="I50" s="105">
        <v>121</v>
      </c>
      <c r="J50" s="105">
        <v>234</v>
      </c>
      <c r="K50" s="105">
        <v>143</v>
      </c>
      <c r="L50" s="105">
        <v>118</v>
      </c>
      <c r="M50" s="105">
        <v>54</v>
      </c>
      <c r="N50" s="103">
        <f t="shared" si="32"/>
        <v>2913</v>
      </c>
      <c r="O50" s="49">
        <f t="shared" si="33"/>
        <v>-3.1582446808510641E-2</v>
      </c>
    </row>
    <row r="51" spans="1:15" x14ac:dyDescent="0.25">
      <c r="A51" s="33" t="s">
        <v>291</v>
      </c>
      <c r="B51" s="105">
        <v>561</v>
      </c>
      <c r="C51" s="105">
        <v>769</v>
      </c>
      <c r="D51" s="105">
        <v>156</v>
      </c>
      <c r="E51" s="105">
        <v>77</v>
      </c>
      <c r="F51" s="105">
        <v>366</v>
      </c>
      <c r="G51" s="105">
        <v>790</v>
      </c>
      <c r="H51" s="105">
        <v>319</v>
      </c>
      <c r="I51" s="105">
        <v>11</v>
      </c>
      <c r="J51" s="105">
        <v>18</v>
      </c>
      <c r="K51" s="105">
        <v>62</v>
      </c>
      <c r="L51" s="105">
        <v>18</v>
      </c>
      <c r="M51" s="105">
        <v>58</v>
      </c>
      <c r="N51" s="103">
        <f t="shared" ref="N51:N56" si="34">SUM(B51:M51)</f>
        <v>3205</v>
      </c>
      <c r="O51" s="49">
        <f t="shared" ref="O51:O56" si="35">SUM((N51-N50)/N50)</f>
        <v>0.10024030209406111</v>
      </c>
    </row>
    <row r="52" spans="1:15" x14ac:dyDescent="0.25">
      <c r="A52" s="33" t="s">
        <v>302</v>
      </c>
      <c r="B52" s="105">
        <v>956</v>
      </c>
      <c r="C52" s="105">
        <v>461</v>
      </c>
      <c r="D52" s="105">
        <v>77</v>
      </c>
      <c r="E52" s="105">
        <v>25</v>
      </c>
      <c r="F52" s="105">
        <v>443</v>
      </c>
      <c r="G52" s="105">
        <v>589</v>
      </c>
      <c r="H52" s="105">
        <v>40</v>
      </c>
      <c r="I52" s="105">
        <v>69</v>
      </c>
      <c r="J52" s="105">
        <v>56</v>
      </c>
      <c r="K52" s="105">
        <v>57</v>
      </c>
      <c r="L52" s="105">
        <v>15</v>
      </c>
      <c r="M52" s="105">
        <v>57</v>
      </c>
      <c r="N52" s="103">
        <f t="shared" si="34"/>
        <v>2845</v>
      </c>
      <c r="O52" s="49">
        <f t="shared" si="35"/>
        <v>-0.11232449297971919</v>
      </c>
    </row>
    <row r="53" spans="1:15" x14ac:dyDescent="0.25">
      <c r="A53" s="33" t="s">
        <v>311</v>
      </c>
      <c r="B53" s="105">
        <v>1212</v>
      </c>
      <c r="C53" s="105">
        <v>586</v>
      </c>
      <c r="D53" s="105">
        <v>79</v>
      </c>
      <c r="E53" s="105">
        <v>0</v>
      </c>
      <c r="F53" s="105">
        <v>495</v>
      </c>
      <c r="G53" s="105">
        <v>371</v>
      </c>
      <c r="H53" s="105">
        <v>224</v>
      </c>
      <c r="I53" s="105">
        <v>197</v>
      </c>
      <c r="J53" s="105">
        <v>0</v>
      </c>
      <c r="K53" s="105">
        <v>146</v>
      </c>
      <c r="L53" s="105">
        <v>0</v>
      </c>
      <c r="M53" s="105">
        <v>64</v>
      </c>
      <c r="N53" s="103">
        <f t="shared" si="34"/>
        <v>3374</v>
      </c>
      <c r="O53" s="49">
        <f t="shared" si="35"/>
        <v>0.1859402460456942</v>
      </c>
    </row>
    <row r="54" spans="1:15" x14ac:dyDescent="0.25">
      <c r="A54" s="33" t="s">
        <v>324</v>
      </c>
      <c r="B54" s="105">
        <v>1027</v>
      </c>
      <c r="C54" s="105">
        <v>424</v>
      </c>
      <c r="D54" s="105">
        <v>0</v>
      </c>
      <c r="E54" s="105">
        <v>0</v>
      </c>
      <c r="F54" s="105">
        <v>384</v>
      </c>
      <c r="G54" s="105">
        <v>937</v>
      </c>
      <c r="H54" s="105">
        <v>93</v>
      </c>
      <c r="I54" s="105">
        <v>181</v>
      </c>
      <c r="J54" s="105">
        <v>0</v>
      </c>
      <c r="K54" s="105">
        <v>168</v>
      </c>
      <c r="L54" s="105">
        <v>0</v>
      </c>
      <c r="M54" s="105">
        <v>265</v>
      </c>
      <c r="N54" s="103">
        <f t="shared" si="34"/>
        <v>3479</v>
      </c>
      <c r="O54" s="49">
        <f t="shared" si="35"/>
        <v>3.1120331950207469E-2</v>
      </c>
    </row>
    <row r="55" spans="1:15" x14ac:dyDescent="0.25">
      <c r="A55" s="33" t="s">
        <v>340</v>
      </c>
      <c r="B55" s="105">
        <v>1117</v>
      </c>
      <c r="C55" s="105">
        <v>622</v>
      </c>
      <c r="D55" s="105">
        <v>87</v>
      </c>
      <c r="E55" s="105">
        <v>0</v>
      </c>
      <c r="F55" s="105">
        <v>139</v>
      </c>
      <c r="G55" s="105">
        <v>1086</v>
      </c>
      <c r="H55" s="105">
        <v>214</v>
      </c>
      <c r="I55" s="105">
        <v>40</v>
      </c>
      <c r="J55" s="105">
        <v>0</v>
      </c>
      <c r="K55" s="105">
        <v>20</v>
      </c>
      <c r="L55" s="105">
        <v>0</v>
      </c>
      <c r="M55" s="105">
        <v>77</v>
      </c>
      <c r="N55" s="103">
        <f t="shared" si="34"/>
        <v>3402</v>
      </c>
      <c r="O55" s="49">
        <f t="shared" si="35"/>
        <v>-2.2132796780684104E-2</v>
      </c>
    </row>
    <row r="56" spans="1:15" x14ac:dyDescent="0.25">
      <c r="A56" s="33" t="s">
        <v>386</v>
      </c>
      <c r="B56" s="105">
        <v>1258</v>
      </c>
      <c r="C56" s="105">
        <v>500</v>
      </c>
      <c r="D56" s="105">
        <v>36</v>
      </c>
      <c r="E56" s="105">
        <v>0</v>
      </c>
      <c r="F56" s="105">
        <v>412</v>
      </c>
      <c r="G56" s="105">
        <v>694</v>
      </c>
      <c r="H56" s="105">
        <v>69</v>
      </c>
      <c r="I56" s="105">
        <v>18</v>
      </c>
      <c r="J56" s="105">
        <v>4</v>
      </c>
      <c r="K56" s="105">
        <v>22</v>
      </c>
      <c r="L56" s="105">
        <v>46</v>
      </c>
      <c r="M56" s="105">
        <v>106</v>
      </c>
      <c r="N56" s="103">
        <f t="shared" si="34"/>
        <v>3165</v>
      </c>
      <c r="O56" s="49">
        <f t="shared" si="35"/>
        <v>-6.9664902998236328E-2</v>
      </c>
    </row>
  </sheetData>
  <phoneticPr fontId="0" type="noConversion"/>
  <pageMargins left="0.75" right="0.75" top="1" bottom="1" header="0.5" footer="0.5"/>
  <pageSetup scale="6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="80" zoomScaleNormal="80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M3" sqref="M3"/>
    </sheetView>
  </sheetViews>
  <sheetFormatPr defaultColWidth="9.6328125" defaultRowHeight="13.8" x14ac:dyDescent="0.25"/>
  <cols>
    <col min="1" max="1" width="20.81640625" style="33" customWidth="1"/>
    <col min="2" max="2" width="8.6328125" style="32" customWidth="1"/>
    <col min="3" max="16" width="9.6328125" style="32" customWidth="1"/>
    <col min="17" max="17" width="9.6328125" style="52" customWidth="1"/>
    <col min="18" max="23" width="9.6328125" style="32" customWidth="1"/>
    <col min="24" max="24" width="10.6328125" style="32" customWidth="1"/>
    <col min="25" max="25" width="11.6328125" style="32" customWidth="1"/>
    <col min="26" max="16384" width="9.6328125" style="32"/>
  </cols>
  <sheetData>
    <row r="1" spans="1:17" x14ac:dyDescent="0.25">
      <c r="F1" s="32" t="s">
        <v>486</v>
      </c>
      <c r="O1" s="32" t="s">
        <v>486</v>
      </c>
      <c r="Q1" s="75" t="s">
        <v>155</v>
      </c>
    </row>
    <row r="2" spans="1:17" x14ac:dyDescent="0.25">
      <c r="A2" s="33" t="s">
        <v>115</v>
      </c>
      <c r="B2" s="76" t="s">
        <v>3</v>
      </c>
      <c r="C2" s="76" t="s">
        <v>4</v>
      </c>
      <c r="D2" s="76" t="s">
        <v>5</v>
      </c>
      <c r="E2" s="76" t="s">
        <v>6</v>
      </c>
      <c r="F2" s="76" t="s">
        <v>7</v>
      </c>
      <c r="G2" s="76" t="s">
        <v>8</v>
      </c>
      <c r="H2" s="76" t="s">
        <v>9</v>
      </c>
      <c r="I2" s="76" t="s">
        <v>10</v>
      </c>
      <c r="J2" s="76" t="s">
        <v>11</v>
      </c>
      <c r="K2" s="76" t="s">
        <v>12</v>
      </c>
      <c r="L2" s="76" t="s">
        <v>13</v>
      </c>
      <c r="M2" s="76" t="s">
        <v>14</v>
      </c>
      <c r="N2" s="33" t="s">
        <v>15</v>
      </c>
      <c r="O2" s="33" t="s">
        <v>17</v>
      </c>
      <c r="P2" s="33" t="s">
        <v>18</v>
      </c>
      <c r="Q2" s="75" t="s">
        <v>120</v>
      </c>
    </row>
    <row r="3" spans="1:17" x14ac:dyDescent="0.25">
      <c r="A3" s="96" t="s">
        <v>215</v>
      </c>
      <c r="B3" s="104">
        <v>13</v>
      </c>
      <c r="C3" s="104">
        <v>23</v>
      </c>
      <c r="D3" s="104">
        <v>105</v>
      </c>
      <c r="E3" s="104">
        <v>5</v>
      </c>
      <c r="F3" s="104">
        <v>11</v>
      </c>
      <c r="G3" s="104">
        <v>17</v>
      </c>
      <c r="H3" s="104">
        <v>30</v>
      </c>
      <c r="I3" s="104">
        <v>72</v>
      </c>
      <c r="J3" s="104">
        <v>13</v>
      </c>
      <c r="K3" s="104">
        <v>5</v>
      </c>
      <c r="L3" s="104">
        <v>19</v>
      </c>
      <c r="M3" s="104">
        <v>3</v>
      </c>
      <c r="N3" s="106">
        <f t="shared" ref="N3:N16" si="0">SUM(B3:M3)</f>
        <v>316</v>
      </c>
      <c r="O3" s="51">
        <f t="shared" ref="O3:O16" si="1">AVERAGE(B3:M3)</f>
        <v>26.333333333333332</v>
      </c>
      <c r="P3" s="133">
        <f t="shared" ref="P3:P16" si="2">MAX(B3:M3)</f>
        <v>105</v>
      </c>
      <c r="Q3" s="77">
        <f>SUM(N3/N16)</f>
        <v>3.3567027830890162E-2</v>
      </c>
    </row>
    <row r="4" spans="1:17" x14ac:dyDescent="0.25">
      <c r="A4" s="96" t="s">
        <v>286</v>
      </c>
      <c r="B4" s="104">
        <v>70</v>
      </c>
      <c r="C4" s="104">
        <v>81</v>
      </c>
      <c r="D4" s="104">
        <v>287</v>
      </c>
      <c r="E4" s="104">
        <v>11</v>
      </c>
      <c r="F4" s="104">
        <v>101</v>
      </c>
      <c r="G4" s="104">
        <v>209</v>
      </c>
      <c r="H4" s="104">
        <v>97</v>
      </c>
      <c r="I4" s="104">
        <v>124</v>
      </c>
      <c r="J4" s="104">
        <v>48</v>
      </c>
      <c r="K4" s="104">
        <v>43</v>
      </c>
      <c r="L4" s="104">
        <v>150</v>
      </c>
      <c r="M4" s="104">
        <v>34</v>
      </c>
      <c r="N4" s="106">
        <f>SUM(B4:M4)</f>
        <v>1255</v>
      </c>
      <c r="O4" s="51">
        <f>AVERAGE(B4:M4)</f>
        <v>104.58333333333333</v>
      </c>
      <c r="P4" s="133">
        <f>MAX(B4:M4)</f>
        <v>287</v>
      </c>
      <c r="Q4" s="77">
        <f>SUM(N4/N16)</f>
        <v>0.13331208837900999</v>
      </c>
    </row>
    <row r="5" spans="1:17" x14ac:dyDescent="0.25">
      <c r="A5" s="96" t="s">
        <v>56</v>
      </c>
      <c r="B5" s="104">
        <v>43</v>
      </c>
      <c r="C5" s="104">
        <v>81</v>
      </c>
      <c r="D5" s="104">
        <v>183</v>
      </c>
      <c r="E5" s="104">
        <v>19</v>
      </c>
      <c r="F5" s="104">
        <v>13</v>
      </c>
      <c r="G5" s="104">
        <v>32</v>
      </c>
      <c r="H5" s="104">
        <v>124</v>
      </c>
      <c r="I5" s="104">
        <v>139</v>
      </c>
      <c r="J5" s="104">
        <v>30</v>
      </c>
      <c r="K5" s="104">
        <v>13</v>
      </c>
      <c r="L5" s="104">
        <v>17</v>
      </c>
      <c r="M5" s="104">
        <v>9</v>
      </c>
      <c r="N5" s="106">
        <f>SUM(B5:M5)</f>
        <v>703</v>
      </c>
      <c r="O5" s="51">
        <f>AVERAGE(B5:M5)</f>
        <v>58.583333333333336</v>
      </c>
      <c r="P5" s="133">
        <f>MAX(B5:M5)</f>
        <v>183</v>
      </c>
      <c r="Q5" s="77">
        <f>SUM(N5/N16)</f>
        <v>7.4676014446568934E-2</v>
      </c>
    </row>
    <row r="6" spans="1:17" x14ac:dyDescent="0.25">
      <c r="A6" s="96" t="s">
        <v>405</v>
      </c>
      <c r="B6" s="104">
        <v>47</v>
      </c>
      <c r="C6" s="104">
        <v>71</v>
      </c>
      <c r="D6" s="104">
        <v>988</v>
      </c>
      <c r="E6" s="104">
        <v>12</v>
      </c>
      <c r="F6" s="104">
        <v>42</v>
      </c>
      <c r="G6" s="104">
        <v>142</v>
      </c>
      <c r="H6" s="104">
        <v>56</v>
      </c>
      <c r="I6" s="104">
        <v>416</v>
      </c>
      <c r="J6" s="104">
        <v>204</v>
      </c>
      <c r="K6" s="104">
        <v>50</v>
      </c>
      <c r="L6" s="104">
        <v>69</v>
      </c>
      <c r="M6" s="104">
        <v>75</v>
      </c>
      <c r="N6" s="106">
        <f>SUM(B6:M6)</f>
        <v>2172</v>
      </c>
      <c r="O6" s="51">
        <f>AVERAGE(B6:M6)</f>
        <v>181</v>
      </c>
      <c r="P6" s="133">
        <f>MAX(B6:M6)</f>
        <v>988</v>
      </c>
      <c r="Q6" s="77">
        <f>SUM(N6/N16)</f>
        <v>0.23072020395156151</v>
      </c>
    </row>
    <row r="7" spans="1:17" x14ac:dyDescent="0.25">
      <c r="A7" s="96" t="s">
        <v>216</v>
      </c>
      <c r="B7" s="104">
        <v>9</v>
      </c>
      <c r="C7" s="104">
        <v>39</v>
      </c>
      <c r="D7" s="104">
        <v>100</v>
      </c>
      <c r="E7" s="104">
        <v>5</v>
      </c>
      <c r="F7" s="104">
        <v>11</v>
      </c>
      <c r="G7" s="104">
        <v>43</v>
      </c>
      <c r="H7" s="104">
        <v>30</v>
      </c>
      <c r="I7" s="104">
        <v>72</v>
      </c>
      <c r="J7" s="104">
        <v>13</v>
      </c>
      <c r="K7" s="104">
        <v>6</v>
      </c>
      <c r="L7" s="104">
        <v>20</v>
      </c>
      <c r="M7" s="104">
        <v>3</v>
      </c>
      <c r="N7" s="106">
        <f t="shared" si="0"/>
        <v>351</v>
      </c>
      <c r="O7" s="51">
        <f t="shared" si="1"/>
        <v>29.25</v>
      </c>
      <c r="P7" s="133">
        <f t="shared" si="2"/>
        <v>100</v>
      </c>
      <c r="Q7" s="77">
        <f>SUM(N7/N16)</f>
        <v>3.7284894837476101E-2</v>
      </c>
    </row>
    <row r="8" spans="1:17" x14ac:dyDescent="0.25">
      <c r="A8" s="97" t="s">
        <v>217</v>
      </c>
      <c r="B8" s="105">
        <v>16</v>
      </c>
      <c r="C8" s="105">
        <v>62</v>
      </c>
      <c r="D8" s="105">
        <v>105</v>
      </c>
      <c r="E8" s="105">
        <v>6</v>
      </c>
      <c r="F8" s="105">
        <v>37</v>
      </c>
      <c r="G8" s="105">
        <v>27</v>
      </c>
      <c r="H8" s="105">
        <v>38</v>
      </c>
      <c r="I8" s="105">
        <v>79</v>
      </c>
      <c r="J8" s="105">
        <v>13</v>
      </c>
      <c r="K8" s="105">
        <v>37</v>
      </c>
      <c r="L8" s="105">
        <v>22</v>
      </c>
      <c r="M8" s="105">
        <v>26</v>
      </c>
      <c r="N8" s="103">
        <f t="shared" si="0"/>
        <v>468</v>
      </c>
      <c r="O8" s="41">
        <f t="shared" si="1"/>
        <v>39</v>
      </c>
      <c r="P8" s="132">
        <f t="shared" si="2"/>
        <v>105</v>
      </c>
      <c r="Q8" s="43">
        <f>SUM(N8/N16)</f>
        <v>4.9713193116634802E-2</v>
      </c>
    </row>
    <row r="9" spans="1:17" x14ac:dyDescent="0.25">
      <c r="A9" s="97" t="s">
        <v>406</v>
      </c>
      <c r="B9" s="105">
        <v>19</v>
      </c>
      <c r="C9" s="105">
        <v>24</v>
      </c>
      <c r="D9" s="105">
        <v>126</v>
      </c>
      <c r="E9" s="105">
        <v>6</v>
      </c>
      <c r="F9" s="105">
        <v>11</v>
      </c>
      <c r="G9" s="105">
        <v>17</v>
      </c>
      <c r="H9" s="105">
        <v>41</v>
      </c>
      <c r="I9" s="105">
        <v>77</v>
      </c>
      <c r="J9" s="105">
        <v>28</v>
      </c>
      <c r="K9" s="105">
        <v>9</v>
      </c>
      <c r="L9" s="105">
        <v>15</v>
      </c>
      <c r="M9" s="105">
        <v>3</v>
      </c>
      <c r="N9" s="106">
        <f>SUM(B9:M9)</f>
        <v>376</v>
      </c>
      <c r="O9" s="51">
        <f>AVERAGE(B9:M9)</f>
        <v>31.333333333333332</v>
      </c>
      <c r="P9" s="133">
        <f>MAX(B9:M9)</f>
        <v>126</v>
      </c>
      <c r="Q9" s="77">
        <f>SUM(N9/N16)</f>
        <v>3.9940514127894622E-2</v>
      </c>
    </row>
    <row r="10" spans="1:17" x14ac:dyDescent="0.25">
      <c r="A10" s="97" t="s">
        <v>407</v>
      </c>
      <c r="B10" s="105">
        <v>14</v>
      </c>
      <c r="C10" s="105">
        <v>26</v>
      </c>
      <c r="D10" s="105">
        <v>167</v>
      </c>
      <c r="E10" s="105">
        <v>7</v>
      </c>
      <c r="F10" s="105">
        <v>11</v>
      </c>
      <c r="G10" s="105">
        <v>31</v>
      </c>
      <c r="H10" s="105">
        <v>47</v>
      </c>
      <c r="I10" s="105">
        <v>133</v>
      </c>
      <c r="J10" s="105">
        <v>40</v>
      </c>
      <c r="K10" s="105">
        <v>24</v>
      </c>
      <c r="L10" s="105">
        <v>33</v>
      </c>
      <c r="M10" s="105">
        <v>9</v>
      </c>
      <c r="N10" s="106">
        <f t="shared" ref="N10:N13" si="3">SUM(B10:M10)</f>
        <v>542</v>
      </c>
      <c r="O10" s="51">
        <f t="shared" ref="O10:O13" si="4">AVERAGE(B10:M10)</f>
        <v>45.166666666666664</v>
      </c>
      <c r="P10" s="133">
        <f t="shared" ref="P10:P13" si="5">MAX(B10:M10)</f>
        <v>167</v>
      </c>
      <c r="Q10" s="77">
        <f>SUM(N10/N16)</f>
        <v>5.7573826216273633E-2</v>
      </c>
    </row>
    <row r="11" spans="1:17" x14ac:dyDescent="0.25">
      <c r="A11" s="97" t="s">
        <v>479</v>
      </c>
      <c r="B11" s="105">
        <v>10</v>
      </c>
      <c r="C11" s="105">
        <v>19</v>
      </c>
      <c r="D11" s="105">
        <v>126</v>
      </c>
      <c r="E11" s="105">
        <v>5</v>
      </c>
      <c r="F11" s="105">
        <v>11</v>
      </c>
      <c r="G11" s="105">
        <v>18</v>
      </c>
      <c r="H11" s="105">
        <v>41</v>
      </c>
      <c r="I11" s="105">
        <v>72</v>
      </c>
      <c r="J11" s="105">
        <v>28</v>
      </c>
      <c r="K11" s="105">
        <v>5</v>
      </c>
      <c r="L11" s="105">
        <v>15</v>
      </c>
      <c r="M11" s="105">
        <v>3</v>
      </c>
      <c r="N11" s="106">
        <f t="shared" ref="N11" si="6">SUM(B11:M11)</f>
        <v>353</v>
      </c>
      <c r="O11" s="51">
        <f t="shared" ref="O11" si="7">AVERAGE(B11:M11)</f>
        <v>29.416666666666668</v>
      </c>
      <c r="P11" s="133">
        <f t="shared" ref="P11" si="8">MAX(B11:M11)</f>
        <v>126</v>
      </c>
      <c r="Q11" s="77">
        <f>SUM(N11/N16)</f>
        <v>3.7497344380709584E-2</v>
      </c>
    </row>
    <row r="12" spans="1:17" x14ac:dyDescent="0.25">
      <c r="A12" s="97" t="s">
        <v>408</v>
      </c>
      <c r="B12" s="105">
        <v>32</v>
      </c>
      <c r="C12" s="105">
        <v>87</v>
      </c>
      <c r="D12" s="105">
        <v>234</v>
      </c>
      <c r="E12" s="105">
        <v>19</v>
      </c>
      <c r="F12" s="105">
        <v>320</v>
      </c>
      <c r="G12" s="105">
        <v>139</v>
      </c>
      <c r="H12" s="105">
        <v>177</v>
      </c>
      <c r="I12" s="105">
        <v>223</v>
      </c>
      <c r="J12" s="105">
        <v>48</v>
      </c>
      <c r="K12" s="105">
        <v>12</v>
      </c>
      <c r="L12" s="105">
        <v>40</v>
      </c>
      <c r="M12" s="105">
        <v>10</v>
      </c>
      <c r="N12" s="106">
        <f t="shared" si="3"/>
        <v>1341</v>
      </c>
      <c r="O12" s="51">
        <f t="shared" si="4"/>
        <v>111.75</v>
      </c>
      <c r="P12" s="133">
        <f t="shared" si="5"/>
        <v>320</v>
      </c>
      <c r="Q12" s="77">
        <f>SUM(N12/N16)</f>
        <v>0.14244741873804972</v>
      </c>
    </row>
    <row r="13" spans="1:17" x14ac:dyDescent="0.25">
      <c r="A13" s="97" t="s">
        <v>409</v>
      </c>
      <c r="B13" s="105">
        <v>64</v>
      </c>
      <c r="C13" s="105">
        <v>88</v>
      </c>
      <c r="D13" s="105">
        <v>214</v>
      </c>
      <c r="E13" s="105">
        <v>12</v>
      </c>
      <c r="F13" s="105">
        <v>23</v>
      </c>
      <c r="G13" s="105">
        <v>84</v>
      </c>
      <c r="H13" s="105">
        <v>74</v>
      </c>
      <c r="I13" s="105">
        <v>169</v>
      </c>
      <c r="J13" s="105">
        <v>34</v>
      </c>
      <c r="K13" s="105">
        <v>30</v>
      </c>
      <c r="L13" s="105">
        <v>22</v>
      </c>
      <c r="M13" s="105">
        <v>29</v>
      </c>
      <c r="N13" s="106">
        <f t="shared" si="3"/>
        <v>843</v>
      </c>
      <c r="O13" s="51">
        <f t="shared" si="4"/>
        <v>70.25</v>
      </c>
      <c r="P13" s="133">
        <f t="shared" si="5"/>
        <v>214</v>
      </c>
      <c r="Q13" s="77">
        <f>SUM(N13/N16)</f>
        <v>8.9547482472912679E-2</v>
      </c>
    </row>
    <row r="14" spans="1:17" x14ac:dyDescent="0.25">
      <c r="A14" s="97" t="s">
        <v>218</v>
      </c>
      <c r="B14" s="105">
        <v>9</v>
      </c>
      <c r="C14" s="105">
        <v>26</v>
      </c>
      <c r="D14" s="105">
        <v>110</v>
      </c>
      <c r="E14" s="105">
        <v>6</v>
      </c>
      <c r="F14" s="105">
        <v>14</v>
      </c>
      <c r="G14" s="105">
        <v>17</v>
      </c>
      <c r="H14" s="105">
        <v>38</v>
      </c>
      <c r="I14" s="105">
        <v>75</v>
      </c>
      <c r="J14" s="105">
        <v>13</v>
      </c>
      <c r="K14" s="105">
        <v>6</v>
      </c>
      <c r="L14" s="105">
        <v>19</v>
      </c>
      <c r="M14" s="105">
        <v>3</v>
      </c>
      <c r="N14" s="103">
        <f t="shared" si="0"/>
        <v>336</v>
      </c>
      <c r="O14" s="41">
        <f t="shared" si="1"/>
        <v>28</v>
      </c>
      <c r="P14" s="132">
        <f t="shared" si="2"/>
        <v>110</v>
      </c>
      <c r="Q14" s="43">
        <f>SUM(N14/N16)</f>
        <v>3.5691523263224986E-2</v>
      </c>
    </row>
    <row r="15" spans="1:17" x14ac:dyDescent="0.25">
      <c r="A15" s="97" t="s">
        <v>219</v>
      </c>
      <c r="B15" s="105">
        <v>14</v>
      </c>
      <c r="C15" s="105">
        <v>63</v>
      </c>
      <c r="D15" s="105">
        <v>104</v>
      </c>
      <c r="E15" s="105">
        <v>5</v>
      </c>
      <c r="F15" s="105">
        <v>13</v>
      </c>
      <c r="G15" s="105">
        <v>17</v>
      </c>
      <c r="H15" s="105">
        <v>30</v>
      </c>
      <c r="I15" s="105">
        <v>72</v>
      </c>
      <c r="J15" s="105">
        <v>13</v>
      </c>
      <c r="K15" s="105">
        <v>5</v>
      </c>
      <c r="L15" s="105">
        <v>19</v>
      </c>
      <c r="M15" s="105">
        <v>3</v>
      </c>
      <c r="N15" s="103">
        <f t="shared" si="0"/>
        <v>358</v>
      </c>
      <c r="O15" s="41">
        <f t="shared" si="1"/>
        <v>29.833333333333332</v>
      </c>
      <c r="P15" s="132">
        <f t="shared" si="2"/>
        <v>104</v>
      </c>
      <c r="Q15" s="43">
        <f>SUM(N15/N16)</f>
        <v>3.8028468238793287E-2</v>
      </c>
    </row>
    <row r="16" spans="1:17" x14ac:dyDescent="0.25">
      <c r="A16" s="98" t="s">
        <v>19</v>
      </c>
      <c r="B16" s="103">
        <f t="shared" ref="B16:M16" si="9">SUM(B3:B15)</f>
        <v>360</v>
      </c>
      <c r="C16" s="103">
        <f t="shared" si="9"/>
        <v>690</v>
      </c>
      <c r="D16" s="103">
        <f t="shared" si="9"/>
        <v>2849</v>
      </c>
      <c r="E16" s="103">
        <f t="shared" si="9"/>
        <v>118</v>
      </c>
      <c r="F16" s="103">
        <f t="shared" si="9"/>
        <v>618</v>
      </c>
      <c r="G16" s="103">
        <f t="shared" si="9"/>
        <v>793</v>
      </c>
      <c r="H16" s="103">
        <f t="shared" si="9"/>
        <v>823</v>
      </c>
      <c r="I16" s="103">
        <f t="shared" si="9"/>
        <v>1723</v>
      </c>
      <c r="J16" s="103">
        <f t="shared" si="9"/>
        <v>525</v>
      </c>
      <c r="K16" s="103">
        <f t="shared" si="9"/>
        <v>245</v>
      </c>
      <c r="L16" s="103">
        <f t="shared" si="9"/>
        <v>460</v>
      </c>
      <c r="M16" s="103">
        <f t="shared" si="9"/>
        <v>210</v>
      </c>
      <c r="N16" s="103">
        <f t="shared" si="0"/>
        <v>9414</v>
      </c>
      <c r="O16" s="41">
        <f t="shared" si="1"/>
        <v>784.5</v>
      </c>
      <c r="P16" s="132">
        <f t="shared" si="2"/>
        <v>2849</v>
      </c>
      <c r="Q16" s="74"/>
    </row>
    <row r="17" spans="1:17" x14ac:dyDescent="0.25">
      <c r="A17" s="97" t="s">
        <v>204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29" t="s">
        <v>204</v>
      </c>
      <c r="O17" s="47"/>
      <c r="P17" s="127"/>
      <c r="Q17" s="74"/>
    </row>
    <row r="18" spans="1:17" x14ac:dyDescent="0.25">
      <c r="A18" s="33" t="s">
        <v>340</v>
      </c>
      <c r="B18" s="105">
        <v>2305</v>
      </c>
      <c r="C18" s="105">
        <v>3352</v>
      </c>
      <c r="D18" s="105">
        <v>4219</v>
      </c>
      <c r="E18" s="105">
        <v>2104</v>
      </c>
      <c r="F18" s="105">
        <v>928</v>
      </c>
      <c r="G18" s="105">
        <v>1404</v>
      </c>
      <c r="H18" s="105">
        <v>1108</v>
      </c>
      <c r="I18" s="105">
        <v>2060</v>
      </c>
      <c r="J18" s="105">
        <v>820</v>
      </c>
      <c r="K18" s="105">
        <v>1549</v>
      </c>
      <c r="L18" s="105">
        <v>347</v>
      </c>
      <c r="M18" s="105">
        <v>440</v>
      </c>
      <c r="N18" s="106">
        <f>SUM(B18:M18)</f>
        <v>20636</v>
      </c>
      <c r="O18" s="51">
        <f>AVERAGE(B18:M18)</f>
        <v>1719.6666666666667</v>
      </c>
      <c r="P18" s="133">
        <f>MAX(B18:M18)</f>
        <v>4219</v>
      </c>
      <c r="Q18" s="74"/>
    </row>
    <row r="19" spans="1:17" x14ac:dyDescent="0.25">
      <c r="A19" s="33" t="s">
        <v>386</v>
      </c>
      <c r="B19" s="105">
        <v>360</v>
      </c>
      <c r="C19" s="105">
        <v>690</v>
      </c>
      <c r="D19" s="105">
        <v>2849</v>
      </c>
      <c r="E19" s="105">
        <v>118</v>
      </c>
      <c r="F19" s="105">
        <v>618</v>
      </c>
      <c r="G19" s="105">
        <v>793</v>
      </c>
      <c r="H19" s="105">
        <v>823</v>
      </c>
      <c r="I19" s="105">
        <v>1723</v>
      </c>
      <c r="J19" s="105">
        <v>525</v>
      </c>
      <c r="K19" s="105">
        <v>245</v>
      </c>
      <c r="L19" s="105">
        <v>460</v>
      </c>
      <c r="M19" s="105">
        <v>210</v>
      </c>
      <c r="N19" s="103">
        <f>SUM(B19:M19)</f>
        <v>9414</v>
      </c>
      <c r="O19" s="41">
        <f>AVERAGE(B19:M19)</f>
        <v>784.5</v>
      </c>
      <c r="P19" s="132">
        <f>MAX(B19:M19)</f>
        <v>2849</v>
      </c>
      <c r="Q19" s="74"/>
    </row>
    <row r="20" spans="1:17" x14ac:dyDescent="0.25">
      <c r="A20" s="33" t="s">
        <v>47</v>
      </c>
      <c r="B20" s="105">
        <f t="shared" ref="B20:C20" si="10">SUM(B19-B18)</f>
        <v>-1945</v>
      </c>
      <c r="C20" s="105">
        <f t="shared" si="10"/>
        <v>-2662</v>
      </c>
      <c r="D20" s="105">
        <f t="shared" ref="D20:E20" si="11">SUM(D19-D18)</f>
        <v>-1370</v>
      </c>
      <c r="E20" s="105">
        <f t="shared" si="11"/>
        <v>-1986</v>
      </c>
      <c r="F20" s="105">
        <f t="shared" ref="F20:G20" si="12">SUM(F19-F18)</f>
        <v>-310</v>
      </c>
      <c r="G20" s="105">
        <f t="shared" si="12"/>
        <v>-611</v>
      </c>
      <c r="H20" s="105">
        <f t="shared" ref="H20:I20" si="13">SUM(H19-H18)</f>
        <v>-285</v>
      </c>
      <c r="I20" s="105">
        <f t="shared" si="13"/>
        <v>-337</v>
      </c>
      <c r="J20" s="105">
        <f t="shared" ref="J20:K20" si="14">SUM(J19-J18)</f>
        <v>-295</v>
      </c>
      <c r="K20" s="105">
        <f t="shared" si="14"/>
        <v>-1304</v>
      </c>
      <c r="L20" s="105">
        <f t="shared" ref="L20:M20" si="15">SUM(L19-L18)</f>
        <v>113</v>
      </c>
      <c r="M20" s="105">
        <f t="shared" si="15"/>
        <v>-230</v>
      </c>
      <c r="N20" s="103">
        <f>SUM(B20:M20)</f>
        <v>-11222</v>
      </c>
      <c r="P20" s="105"/>
      <c r="Q20" s="74"/>
    </row>
    <row r="21" spans="1:17" x14ac:dyDescent="0.25">
      <c r="A21" s="33" t="s">
        <v>48</v>
      </c>
      <c r="B21" s="44">
        <f t="shared" ref="B21:C21" si="16">SUM(B20/B18)</f>
        <v>-0.8438177874186551</v>
      </c>
      <c r="C21" s="44">
        <f t="shared" si="16"/>
        <v>-0.79415274463007157</v>
      </c>
      <c r="D21" s="44">
        <f t="shared" ref="D21:E21" si="17">SUM(D20/D18)</f>
        <v>-0.32472149798530459</v>
      </c>
      <c r="E21" s="44">
        <f t="shared" si="17"/>
        <v>-0.94391634980988592</v>
      </c>
      <c r="F21" s="44">
        <f t="shared" ref="F21:G21" si="18">SUM(F20/F18)</f>
        <v>-0.33405172413793105</v>
      </c>
      <c r="G21" s="44">
        <f t="shared" si="18"/>
        <v>-0.43518518518518517</v>
      </c>
      <c r="H21" s="44">
        <f t="shared" ref="H21:I21" si="19">SUM(H20/H18)</f>
        <v>-0.25722021660649819</v>
      </c>
      <c r="I21" s="44">
        <f t="shared" si="19"/>
        <v>-0.16359223300970874</v>
      </c>
      <c r="J21" s="44">
        <f t="shared" ref="J21:K21" si="20">SUM(J20/J18)</f>
        <v>-0.3597560975609756</v>
      </c>
      <c r="K21" s="44">
        <f t="shared" si="20"/>
        <v>-0.84183344092963197</v>
      </c>
      <c r="L21" s="44">
        <f t="shared" ref="L21:M21" si="21">SUM(L20/L18)</f>
        <v>0.32564841498559077</v>
      </c>
      <c r="M21" s="44">
        <f t="shared" si="21"/>
        <v>-0.52272727272727271</v>
      </c>
      <c r="N21" s="45">
        <f>SUM(N20/(B18+C18+D18+E18+F18+G18+H18+I18+J18+K18+L18+M18))</f>
        <v>-0.54380693932932744</v>
      </c>
      <c r="P21" s="105"/>
      <c r="Q21" s="74"/>
    </row>
    <row r="22" spans="1:17" x14ac:dyDescent="0.25">
      <c r="A22" s="96" t="s">
        <v>203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97" t="s">
        <v>203</v>
      </c>
      <c r="N22" s="47"/>
      <c r="P22" s="105"/>
      <c r="Q22" s="74"/>
    </row>
    <row r="23" spans="1:17" x14ac:dyDescent="0.25">
      <c r="A23" s="69" t="s">
        <v>183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>
        <v>241</v>
      </c>
      <c r="M23" s="104">
        <v>647</v>
      </c>
      <c r="N23" s="106">
        <f t="shared" ref="N23:N28" si="22">SUM(B23:M23)</f>
        <v>888</v>
      </c>
      <c r="O23" s="35"/>
      <c r="P23" s="105"/>
      <c r="Q23" s="74"/>
    </row>
    <row r="24" spans="1:17" x14ac:dyDescent="0.25">
      <c r="A24" s="33" t="s">
        <v>189</v>
      </c>
      <c r="B24" s="105">
        <v>672</v>
      </c>
      <c r="C24" s="105">
        <v>755</v>
      </c>
      <c r="D24" s="105">
        <v>1985</v>
      </c>
      <c r="E24" s="105">
        <v>523</v>
      </c>
      <c r="F24" s="105">
        <v>320</v>
      </c>
      <c r="G24" s="105">
        <v>817</v>
      </c>
      <c r="H24" s="105">
        <v>568</v>
      </c>
      <c r="I24" s="105">
        <v>675</v>
      </c>
      <c r="J24" s="105">
        <v>415</v>
      </c>
      <c r="K24" s="105">
        <v>520</v>
      </c>
      <c r="L24" s="105">
        <v>1536</v>
      </c>
      <c r="M24" s="105">
        <v>380</v>
      </c>
      <c r="N24" s="103">
        <f t="shared" si="22"/>
        <v>9166</v>
      </c>
      <c r="O24" s="49">
        <f t="shared" ref="O24:O29" si="23">SUM((N24-N23)/N23)</f>
        <v>9.3220720720720713</v>
      </c>
      <c r="P24" s="105"/>
      <c r="Q24" s="74"/>
    </row>
    <row r="25" spans="1:17" x14ac:dyDescent="0.25">
      <c r="A25" s="33" t="s">
        <v>242</v>
      </c>
      <c r="B25" s="110">
        <v>4340</v>
      </c>
      <c r="C25" s="110">
        <v>1000</v>
      </c>
      <c r="D25" s="110">
        <v>946</v>
      </c>
      <c r="E25" s="110">
        <v>64</v>
      </c>
      <c r="F25" s="110">
        <v>4148</v>
      </c>
      <c r="G25" s="110">
        <v>2263</v>
      </c>
      <c r="H25" s="110">
        <v>626</v>
      </c>
      <c r="I25" s="110">
        <v>633</v>
      </c>
      <c r="J25" s="110">
        <v>361</v>
      </c>
      <c r="K25" s="110">
        <v>2135</v>
      </c>
      <c r="L25" s="110">
        <v>1541</v>
      </c>
      <c r="M25" s="110">
        <v>320</v>
      </c>
      <c r="N25" s="103">
        <f t="shared" si="22"/>
        <v>18377</v>
      </c>
      <c r="O25" s="49">
        <f t="shared" si="23"/>
        <v>1.0049094479598517</v>
      </c>
      <c r="P25" s="105"/>
      <c r="Q25" s="74"/>
    </row>
    <row r="26" spans="1:17" x14ac:dyDescent="0.25">
      <c r="A26" s="33" t="s">
        <v>271</v>
      </c>
      <c r="B26" s="110">
        <v>6379</v>
      </c>
      <c r="C26" s="110">
        <v>2754</v>
      </c>
      <c r="D26" s="110">
        <v>269</v>
      </c>
      <c r="E26" s="110">
        <v>71</v>
      </c>
      <c r="F26" s="110">
        <v>2879</v>
      </c>
      <c r="G26" s="110">
        <v>223</v>
      </c>
      <c r="H26" s="110">
        <v>688</v>
      </c>
      <c r="I26" s="110">
        <v>169</v>
      </c>
      <c r="J26" s="110">
        <v>428</v>
      </c>
      <c r="K26" s="110">
        <v>549</v>
      </c>
      <c r="L26" s="110">
        <v>21</v>
      </c>
      <c r="M26" s="110">
        <v>59</v>
      </c>
      <c r="N26" s="103">
        <f t="shared" si="22"/>
        <v>14489</v>
      </c>
      <c r="O26" s="49">
        <f t="shared" si="23"/>
        <v>-0.21156880883713336</v>
      </c>
      <c r="P26" s="105"/>
      <c r="Q26" s="74"/>
    </row>
    <row r="27" spans="1:17" x14ac:dyDescent="0.25">
      <c r="A27" s="33" t="s">
        <v>291</v>
      </c>
      <c r="B27" s="110">
        <v>3702</v>
      </c>
      <c r="C27" s="110">
        <v>1009</v>
      </c>
      <c r="D27" s="110">
        <v>356</v>
      </c>
      <c r="E27" s="110">
        <v>117</v>
      </c>
      <c r="F27" s="110">
        <v>3338</v>
      </c>
      <c r="G27" s="110">
        <v>424</v>
      </c>
      <c r="H27" s="110">
        <v>169</v>
      </c>
      <c r="I27" s="110">
        <v>299</v>
      </c>
      <c r="J27" s="110">
        <v>43</v>
      </c>
      <c r="K27" s="110">
        <v>15</v>
      </c>
      <c r="L27" s="110">
        <v>70</v>
      </c>
      <c r="M27" s="110">
        <v>341</v>
      </c>
      <c r="N27" s="103">
        <f t="shared" si="22"/>
        <v>9883</v>
      </c>
      <c r="O27" s="49">
        <f t="shared" si="23"/>
        <v>-0.31789633515080407</v>
      </c>
      <c r="P27" s="105"/>
      <c r="Q27" s="74"/>
    </row>
    <row r="28" spans="1:17" x14ac:dyDescent="0.25">
      <c r="A28" s="33" t="s">
        <v>302</v>
      </c>
      <c r="B28" s="110">
        <v>3219</v>
      </c>
      <c r="C28" s="110">
        <v>576</v>
      </c>
      <c r="D28" s="110">
        <v>166</v>
      </c>
      <c r="E28" s="110">
        <v>95</v>
      </c>
      <c r="F28" s="110">
        <v>21</v>
      </c>
      <c r="G28" s="110">
        <v>329</v>
      </c>
      <c r="H28" s="110">
        <v>163</v>
      </c>
      <c r="I28" s="110">
        <v>259</v>
      </c>
      <c r="J28" s="110">
        <v>77</v>
      </c>
      <c r="K28" s="110">
        <v>145</v>
      </c>
      <c r="L28" s="110">
        <v>123</v>
      </c>
      <c r="M28" s="110">
        <v>145</v>
      </c>
      <c r="N28" s="103">
        <f t="shared" si="22"/>
        <v>5318</v>
      </c>
      <c r="O28" s="49">
        <f t="shared" si="23"/>
        <v>-0.46190428007689971</v>
      </c>
      <c r="P28" s="105"/>
      <c r="Q28" s="74"/>
    </row>
    <row r="29" spans="1:17" x14ac:dyDescent="0.25">
      <c r="A29" s="33" t="s">
        <v>311</v>
      </c>
      <c r="B29" s="110">
        <v>341</v>
      </c>
      <c r="C29" s="110">
        <v>292</v>
      </c>
      <c r="D29" s="110">
        <v>227</v>
      </c>
      <c r="E29" s="110">
        <v>79</v>
      </c>
      <c r="F29" s="110">
        <v>113</v>
      </c>
      <c r="G29" s="110">
        <v>168</v>
      </c>
      <c r="H29" s="110">
        <v>118</v>
      </c>
      <c r="I29" s="110">
        <v>180</v>
      </c>
      <c r="J29" s="110">
        <v>72</v>
      </c>
      <c r="K29" s="110">
        <v>62</v>
      </c>
      <c r="L29" s="110">
        <v>90</v>
      </c>
      <c r="M29" s="110">
        <v>72</v>
      </c>
      <c r="N29" s="103">
        <f t="shared" ref="N29" si="24">SUM(B29:M29)</f>
        <v>1814</v>
      </c>
      <c r="O29" s="49">
        <f t="shared" si="23"/>
        <v>-0.65889432117337343</v>
      </c>
      <c r="P29" s="105"/>
      <c r="Q29" s="74"/>
    </row>
    <row r="30" spans="1:17" x14ac:dyDescent="0.25">
      <c r="A30" s="33" t="s">
        <v>324</v>
      </c>
      <c r="B30" s="110">
        <v>424</v>
      </c>
      <c r="C30" s="110">
        <v>116</v>
      </c>
      <c r="D30" s="110">
        <v>210</v>
      </c>
      <c r="E30" s="110">
        <v>63</v>
      </c>
      <c r="F30" s="110">
        <v>80</v>
      </c>
      <c r="G30" s="110">
        <v>114</v>
      </c>
      <c r="H30" s="110">
        <v>157</v>
      </c>
      <c r="I30" s="110">
        <v>102</v>
      </c>
      <c r="J30" s="110">
        <v>95</v>
      </c>
      <c r="K30" s="110">
        <v>127</v>
      </c>
      <c r="L30" s="110">
        <v>282</v>
      </c>
      <c r="M30" s="110">
        <v>59</v>
      </c>
      <c r="N30" s="103">
        <f t="shared" ref="N30" si="25">SUM(B30:M30)</f>
        <v>1829</v>
      </c>
      <c r="O30" s="49">
        <f t="shared" ref="O30" si="26">SUM((N30-N29)/N29)</f>
        <v>8.2690187431091518E-3</v>
      </c>
      <c r="P30" s="105"/>
      <c r="Q30" s="74"/>
    </row>
    <row r="31" spans="1:17" x14ac:dyDescent="0.25">
      <c r="A31" s="33" t="s">
        <v>340</v>
      </c>
      <c r="B31" s="105">
        <v>2305</v>
      </c>
      <c r="C31" s="105">
        <v>3352</v>
      </c>
      <c r="D31" s="105">
        <v>4219</v>
      </c>
      <c r="E31" s="105">
        <v>2104</v>
      </c>
      <c r="F31" s="105">
        <v>928</v>
      </c>
      <c r="G31" s="105">
        <v>1404</v>
      </c>
      <c r="H31" s="105">
        <v>1108</v>
      </c>
      <c r="I31" s="105">
        <v>2060</v>
      </c>
      <c r="J31" s="105">
        <v>820</v>
      </c>
      <c r="K31" s="105">
        <v>1549</v>
      </c>
      <c r="L31" s="105">
        <v>347</v>
      </c>
      <c r="M31" s="105">
        <v>440</v>
      </c>
      <c r="N31" s="103">
        <f t="shared" ref="N31" si="27">SUM(B31:M31)</f>
        <v>20636</v>
      </c>
      <c r="O31" s="49">
        <f t="shared" ref="O31" si="28">SUM((N31-N30)/N30)</f>
        <v>10.282668124658283</v>
      </c>
      <c r="P31" s="105"/>
      <c r="Q31" s="75"/>
    </row>
    <row r="32" spans="1:17" x14ac:dyDescent="0.25">
      <c r="A32" s="33" t="s">
        <v>386</v>
      </c>
      <c r="B32" s="105">
        <v>360</v>
      </c>
      <c r="C32" s="105">
        <v>690</v>
      </c>
      <c r="D32" s="105">
        <v>2849</v>
      </c>
      <c r="E32" s="105">
        <v>118</v>
      </c>
      <c r="F32" s="105">
        <v>618</v>
      </c>
      <c r="G32" s="105">
        <v>793</v>
      </c>
      <c r="H32" s="105">
        <v>823</v>
      </c>
      <c r="I32" s="105">
        <v>1723</v>
      </c>
      <c r="J32" s="105">
        <v>525</v>
      </c>
      <c r="K32" s="105">
        <v>245</v>
      </c>
      <c r="L32" s="105">
        <v>460</v>
      </c>
      <c r="M32" s="105">
        <v>210</v>
      </c>
      <c r="N32" s="103">
        <f t="shared" ref="N32" si="29">SUM(B32:M32)</f>
        <v>9414</v>
      </c>
      <c r="O32" s="49">
        <f t="shared" ref="O32" si="30">SUM((N32-N31)/N31)</f>
        <v>-0.54380693932932744</v>
      </c>
      <c r="P32" s="105"/>
      <c r="Q32" s="75"/>
    </row>
    <row r="33" spans="1:17" x14ac:dyDescent="0.25">
      <c r="A33" s="69" t="s">
        <v>157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23"/>
      <c r="O33" s="33"/>
      <c r="P33" s="123"/>
      <c r="Q33" s="75" t="s">
        <v>342</v>
      </c>
    </row>
    <row r="34" spans="1:17" x14ac:dyDescent="0.25">
      <c r="A34" s="96" t="s">
        <v>215</v>
      </c>
      <c r="B34" s="104">
        <v>2</v>
      </c>
      <c r="C34" s="104">
        <v>1</v>
      </c>
      <c r="D34" s="104">
        <v>11</v>
      </c>
      <c r="E34" s="104">
        <v>0</v>
      </c>
      <c r="F34" s="104">
        <v>3</v>
      </c>
      <c r="G34" s="104">
        <v>1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6">
        <f t="shared" ref="N34:N47" si="31">SUM(B34:M34)</f>
        <v>18</v>
      </c>
      <c r="O34" s="51">
        <f t="shared" ref="O34:O47" si="32">AVERAGE(B34:M34)</f>
        <v>1.5</v>
      </c>
      <c r="P34" s="133">
        <f t="shared" ref="P34:P47" si="33">MAX(B34:M34)</f>
        <v>11</v>
      </c>
      <c r="Q34" s="77">
        <f>SUM(N34/N47)</f>
        <v>2.4060954417858575E-3</v>
      </c>
    </row>
    <row r="35" spans="1:17" x14ac:dyDescent="0.25">
      <c r="A35" s="96" t="s">
        <v>286</v>
      </c>
      <c r="B35" s="104">
        <v>191</v>
      </c>
      <c r="C35" s="104">
        <v>182</v>
      </c>
      <c r="D35" s="104">
        <v>209</v>
      </c>
      <c r="E35" s="104">
        <v>16</v>
      </c>
      <c r="F35" s="104">
        <v>161</v>
      </c>
      <c r="G35" s="104">
        <v>351</v>
      </c>
      <c r="H35" s="104">
        <v>192</v>
      </c>
      <c r="I35" s="104">
        <v>136</v>
      </c>
      <c r="J35" s="104">
        <v>106</v>
      </c>
      <c r="K35" s="104">
        <v>152</v>
      </c>
      <c r="L35" s="104">
        <v>414</v>
      </c>
      <c r="M35" s="104">
        <v>119</v>
      </c>
      <c r="N35" s="106">
        <f>SUM(B35:M35)</f>
        <v>2229</v>
      </c>
      <c r="O35" s="51">
        <f>AVERAGE(B35:M35)</f>
        <v>185.75</v>
      </c>
      <c r="P35" s="133">
        <f>MAX(B35:M35)</f>
        <v>414</v>
      </c>
      <c r="Q35" s="77">
        <f>SUM(N35/N47)</f>
        <v>0.297954818874482</v>
      </c>
    </row>
    <row r="36" spans="1:17" x14ac:dyDescent="0.25">
      <c r="A36" s="96" t="s">
        <v>56</v>
      </c>
      <c r="B36" s="104">
        <v>27</v>
      </c>
      <c r="C36" s="104">
        <v>73</v>
      </c>
      <c r="D36" s="104">
        <v>66</v>
      </c>
      <c r="E36" s="104">
        <v>19</v>
      </c>
      <c r="F36" s="104">
        <v>2</v>
      </c>
      <c r="G36" s="104">
        <v>24</v>
      </c>
      <c r="H36" s="104">
        <v>162</v>
      </c>
      <c r="I36" s="104">
        <v>86</v>
      </c>
      <c r="J36" s="104">
        <v>0</v>
      </c>
      <c r="K36" s="104">
        <v>13</v>
      </c>
      <c r="L36" s="104">
        <v>17</v>
      </c>
      <c r="M36" s="104">
        <v>5</v>
      </c>
      <c r="N36" s="106">
        <f t="shared" ref="N36:N37" si="34">SUM(B36:M36)</f>
        <v>494</v>
      </c>
      <c r="O36" s="51">
        <f t="shared" ref="O36:O37" si="35">AVERAGE(B36:M36)</f>
        <v>41.166666666666664</v>
      </c>
      <c r="P36" s="133">
        <f t="shared" ref="P36:P37" si="36">MAX(B36:M36)</f>
        <v>162</v>
      </c>
      <c r="Q36" s="77">
        <f>SUM(N36/N47)</f>
        <v>6.6033952680122979E-2</v>
      </c>
    </row>
    <row r="37" spans="1:17" x14ac:dyDescent="0.25">
      <c r="A37" s="96" t="s">
        <v>405</v>
      </c>
      <c r="B37" s="104">
        <v>36</v>
      </c>
      <c r="C37" s="104">
        <v>40</v>
      </c>
      <c r="D37" s="104">
        <v>966</v>
      </c>
      <c r="E37" s="104">
        <v>8</v>
      </c>
      <c r="F37" s="104">
        <v>22</v>
      </c>
      <c r="G37" s="104">
        <v>67</v>
      </c>
      <c r="H37" s="104">
        <v>17</v>
      </c>
      <c r="I37" s="104">
        <v>531</v>
      </c>
      <c r="J37" s="104">
        <v>296</v>
      </c>
      <c r="K37" s="104">
        <v>45</v>
      </c>
      <c r="L37" s="104">
        <v>104</v>
      </c>
      <c r="M37" s="104">
        <v>201</v>
      </c>
      <c r="N37" s="106">
        <f t="shared" si="34"/>
        <v>2333</v>
      </c>
      <c r="O37" s="51">
        <f t="shared" si="35"/>
        <v>194.41666666666666</v>
      </c>
      <c r="P37" s="133">
        <f t="shared" si="36"/>
        <v>966</v>
      </c>
      <c r="Q37" s="77">
        <f>SUM(N37/N47)</f>
        <v>0.31185670364924473</v>
      </c>
    </row>
    <row r="38" spans="1:17" x14ac:dyDescent="0.25">
      <c r="A38" s="96" t="s">
        <v>216</v>
      </c>
      <c r="B38" s="104">
        <v>0</v>
      </c>
      <c r="C38" s="104">
        <v>51</v>
      </c>
      <c r="D38" s="104">
        <v>0</v>
      </c>
      <c r="E38" s="104">
        <v>0</v>
      </c>
      <c r="F38" s="104">
        <v>7</v>
      </c>
      <c r="G38" s="104">
        <v>31</v>
      </c>
      <c r="H38" s="104">
        <v>0</v>
      </c>
      <c r="I38" s="104">
        <v>0</v>
      </c>
      <c r="J38" s="104">
        <v>10</v>
      </c>
      <c r="K38" s="104">
        <v>0</v>
      </c>
      <c r="L38" s="104">
        <v>6</v>
      </c>
      <c r="M38" s="104">
        <v>0</v>
      </c>
      <c r="N38" s="106">
        <f t="shared" si="31"/>
        <v>105</v>
      </c>
      <c r="O38" s="51">
        <f t="shared" si="32"/>
        <v>8.75</v>
      </c>
      <c r="P38" s="133">
        <f t="shared" si="33"/>
        <v>51</v>
      </c>
      <c r="Q38" s="77">
        <f>SUM(N38/N47)</f>
        <v>1.4035556743750835E-2</v>
      </c>
    </row>
    <row r="39" spans="1:17" x14ac:dyDescent="0.25">
      <c r="A39" s="97" t="s">
        <v>217</v>
      </c>
      <c r="B39" s="105">
        <v>4</v>
      </c>
      <c r="C39" s="105">
        <v>40</v>
      </c>
      <c r="D39" s="105">
        <v>21</v>
      </c>
      <c r="E39" s="105">
        <v>1</v>
      </c>
      <c r="F39" s="105">
        <v>23</v>
      </c>
      <c r="G39" s="105">
        <v>19</v>
      </c>
      <c r="H39" s="105">
        <v>13</v>
      </c>
      <c r="I39" s="105">
        <v>35</v>
      </c>
      <c r="J39" s="105">
        <v>1</v>
      </c>
      <c r="K39" s="105">
        <v>40</v>
      </c>
      <c r="L39" s="105">
        <v>2</v>
      </c>
      <c r="M39" s="105">
        <v>41</v>
      </c>
      <c r="N39" s="103">
        <f t="shared" si="31"/>
        <v>240</v>
      </c>
      <c r="O39" s="41">
        <f t="shared" si="32"/>
        <v>20</v>
      </c>
      <c r="P39" s="132">
        <f t="shared" si="33"/>
        <v>41</v>
      </c>
      <c r="Q39" s="43">
        <f>SUM(N39/N47)</f>
        <v>3.2081272557144769E-2</v>
      </c>
    </row>
    <row r="40" spans="1:17" x14ac:dyDescent="0.25">
      <c r="A40" s="97" t="s">
        <v>406</v>
      </c>
      <c r="B40" s="105">
        <v>0</v>
      </c>
      <c r="C40" s="105">
        <v>0</v>
      </c>
      <c r="D40" s="105">
        <v>2</v>
      </c>
      <c r="E40" s="105">
        <v>0</v>
      </c>
      <c r="F40" s="105">
        <v>3</v>
      </c>
      <c r="G40" s="105">
        <v>1</v>
      </c>
      <c r="H40" s="105">
        <v>1</v>
      </c>
      <c r="I40" s="105">
        <v>0</v>
      </c>
      <c r="J40" s="105">
        <v>0</v>
      </c>
      <c r="K40" s="105">
        <v>1</v>
      </c>
      <c r="L40" s="105">
        <v>0</v>
      </c>
      <c r="M40" s="105">
        <v>0</v>
      </c>
      <c r="N40" s="106">
        <f t="shared" si="31"/>
        <v>8</v>
      </c>
      <c r="O40" s="51">
        <f t="shared" si="32"/>
        <v>0.66666666666666663</v>
      </c>
      <c r="P40" s="133">
        <f t="shared" si="33"/>
        <v>3</v>
      </c>
      <c r="Q40" s="77">
        <f>SUM(N40/N47)</f>
        <v>1.0693757519048255E-3</v>
      </c>
    </row>
    <row r="41" spans="1:17" x14ac:dyDescent="0.25">
      <c r="A41" s="97" t="s">
        <v>407</v>
      </c>
      <c r="B41" s="105">
        <v>6</v>
      </c>
      <c r="C41" s="105">
        <v>5</v>
      </c>
      <c r="D41" s="105">
        <v>29</v>
      </c>
      <c r="E41" s="105">
        <v>0</v>
      </c>
      <c r="F41" s="105">
        <v>0</v>
      </c>
      <c r="G41" s="105">
        <v>5</v>
      </c>
      <c r="H41" s="105">
        <v>10</v>
      </c>
      <c r="I41" s="105">
        <v>95</v>
      </c>
      <c r="J41" s="105">
        <v>18</v>
      </c>
      <c r="K41" s="105">
        <v>34</v>
      </c>
      <c r="L41" s="105">
        <v>44</v>
      </c>
      <c r="M41" s="105">
        <v>19</v>
      </c>
      <c r="N41" s="106">
        <f t="shared" si="31"/>
        <v>265</v>
      </c>
      <c r="O41" s="51">
        <f t="shared" si="32"/>
        <v>22.083333333333332</v>
      </c>
      <c r="P41" s="133">
        <f t="shared" si="33"/>
        <v>95</v>
      </c>
      <c r="Q41" s="77">
        <f>SUM(N41/N47)</f>
        <v>3.5423071781847344E-2</v>
      </c>
    </row>
    <row r="42" spans="1:17" x14ac:dyDescent="0.25">
      <c r="A42" s="97" t="s">
        <v>479</v>
      </c>
      <c r="B42" s="105">
        <v>0</v>
      </c>
      <c r="C42" s="105">
        <v>0</v>
      </c>
      <c r="D42" s="105">
        <v>0</v>
      </c>
      <c r="E42" s="105">
        <v>0</v>
      </c>
      <c r="F42" s="105">
        <v>0</v>
      </c>
      <c r="G42" s="105">
        <v>2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06">
        <f t="shared" si="31"/>
        <v>2</v>
      </c>
      <c r="O42" s="51">
        <f t="shared" si="32"/>
        <v>0.16666666666666666</v>
      </c>
      <c r="P42" s="133">
        <f t="shared" si="33"/>
        <v>2</v>
      </c>
      <c r="Q42" s="77">
        <f>SUM(N42/N47)</f>
        <v>2.6734393797620638E-4</v>
      </c>
    </row>
    <row r="43" spans="1:17" x14ac:dyDescent="0.25">
      <c r="A43" s="97" t="s">
        <v>408</v>
      </c>
      <c r="B43" s="105">
        <v>5</v>
      </c>
      <c r="C43" s="105">
        <v>31</v>
      </c>
      <c r="D43" s="105">
        <v>96</v>
      </c>
      <c r="E43" s="105">
        <v>3</v>
      </c>
      <c r="F43" s="105">
        <v>353</v>
      </c>
      <c r="G43" s="105">
        <v>94</v>
      </c>
      <c r="H43" s="105">
        <v>205</v>
      </c>
      <c r="I43" s="105">
        <v>203</v>
      </c>
      <c r="J43" s="105">
        <v>22</v>
      </c>
      <c r="K43" s="105">
        <v>9</v>
      </c>
      <c r="L43" s="105">
        <v>13</v>
      </c>
      <c r="M43" s="105">
        <v>4</v>
      </c>
      <c r="N43" s="106">
        <f t="shared" si="31"/>
        <v>1038</v>
      </c>
      <c r="O43" s="51">
        <f t="shared" si="32"/>
        <v>86.5</v>
      </c>
      <c r="P43" s="133">
        <f t="shared" si="33"/>
        <v>353</v>
      </c>
      <c r="Q43" s="77">
        <f>SUM(N43/N47)</f>
        <v>0.13875150380965112</v>
      </c>
    </row>
    <row r="44" spans="1:17" x14ac:dyDescent="0.25">
      <c r="A44" s="97" t="s">
        <v>409</v>
      </c>
      <c r="B44" s="105">
        <v>39</v>
      </c>
      <c r="C44" s="105">
        <v>89</v>
      </c>
      <c r="D44" s="105">
        <v>108</v>
      </c>
      <c r="E44" s="105">
        <v>15</v>
      </c>
      <c r="F44" s="105">
        <v>48</v>
      </c>
      <c r="G44" s="105">
        <v>84</v>
      </c>
      <c r="H44" s="105">
        <v>82</v>
      </c>
      <c r="I44" s="105">
        <v>156</v>
      </c>
      <c r="J44" s="105">
        <v>6</v>
      </c>
      <c r="K44" s="105">
        <v>6</v>
      </c>
      <c r="L44" s="105">
        <v>5</v>
      </c>
      <c r="M44" s="105">
        <v>20</v>
      </c>
      <c r="N44" s="106">
        <f t="shared" si="31"/>
        <v>658</v>
      </c>
      <c r="O44" s="51">
        <f t="shared" si="32"/>
        <v>54.833333333333336</v>
      </c>
      <c r="P44" s="133">
        <f t="shared" si="33"/>
        <v>156</v>
      </c>
      <c r="Q44" s="77">
        <f>SUM(N44/N47)</f>
        <v>8.79561555941719E-2</v>
      </c>
    </row>
    <row r="45" spans="1:17" x14ac:dyDescent="0.25">
      <c r="A45" s="97" t="s">
        <v>218</v>
      </c>
      <c r="B45" s="105">
        <v>0</v>
      </c>
      <c r="C45" s="105">
        <v>1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2</v>
      </c>
      <c r="J45" s="105">
        <v>0</v>
      </c>
      <c r="K45" s="105">
        <v>4</v>
      </c>
      <c r="L45" s="105">
        <v>0</v>
      </c>
      <c r="M45" s="105">
        <v>0</v>
      </c>
      <c r="N45" s="103">
        <f t="shared" si="31"/>
        <v>7</v>
      </c>
      <c r="O45" s="41">
        <f t="shared" si="32"/>
        <v>0.58333333333333337</v>
      </c>
      <c r="P45" s="132">
        <f t="shared" si="33"/>
        <v>4</v>
      </c>
      <c r="Q45" s="43">
        <f>SUM(N45/N47)</f>
        <v>9.3570378291672242E-4</v>
      </c>
    </row>
    <row r="46" spans="1:17" x14ac:dyDescent="0.25">
      <c r="A46" s="97" t="s">
        <v>219</v>
      </c>
      <c r="B46" s="105">
        <v>7</v>
      </c>
      <c r="C46" s="105">
        <v>68</v>
      </c>
      <c r="D46" s="105">
        <v>5</v>
      </c>
      <c r="E46" s="105">
        <v>0</v>
      </c>
      <c r="F46" s="105">
        <v>2</v>
      </c>
      <c r="G46" s="105">
        <v>1</v>
      </c>
      <c r="H46" s="105">
        <v>0</v>
      </c>
      <c r="I46" s="105">
        <v>1</v>
      </c>
      <c r="J46" s="105">
        <v>0</v>
      </c>
      <c r="K46" s="105">
        <v>0</v>
      </c>
      <c r="L46" s="105">
        <v>0</v>
      </c>
      <c r="M46" s="105">
        <v>0</v>
      </c>
      <c r="N46" s="103">
        <f t="shared" si="31"/>
        <v>84</v>
      </c>
      <c r="O46" s="41">
        <f t="shared" si="32"/>
        <v>7</v>
      </c>
      <c r="P46" s="132">
        <f t="shared" si="33"/>
        <v>68</v>
      </c>
      <c r="Q46" s="43">
        <f>SUM(N46/N47)</f>
        <v>1.1228445395000668E-2</v>
      </c>
    </row>
    <row r="47" spans="1:17" x14ac:dyDescent="0.25">
      <c r="A47" s="98" t="s">
        <v>19</v>
      </c>
      <c r="B47" s="103">
        <f t="shared" ref="B47:M47" si="37">SUM(B34:B46)</f>
        <v>317</v>
      </c>
      <c r="C47" s="103">
        <f t="shared" si="37"/>
        <v>581</v>
      </c>
      <c r="D47" s="103">
        <f t="shared" si="37"/>
        <v>1513</v>
      </c>
      <c r="E47" s="103">
        <f t="shared" si="37"/>
        <v>62</v>
      </c>
      <c r="F47" s="103">
        <f t="shared" si="37"/>
        <v>624</v>
      </c>
      <c r="G47" s="103">
        <f t="shared" si="37"/>
        <v>680</v>
      </c>
      <c r="H47" s="103">
        <f t="shared" si="37"/>
        <v>682</v>
      </c>
      <c r="I47" s="103">
        <f t="shared" si="37"/>
        <v>1245</v>
      </c>
      <c r="J47" s="103">
        <f t="shared" si="37"/>
        <v>459</v>
      </c>
      <c r="K47" s="103">
        <f t="shared" si="37"/>
        <v>304</v>
      </c>
      <c r="L47" s="103">
        <f t="shared" si="37"/>
        <v>605</v>
      </c>
      <c r="M47" s="103">
        <f t="shared" si="37"/>
        <v>409</v>
      </c>
      <c r="N47" s="103">
        <f t="shared" si="31"/>
        <v>7481</v>
      </c>
      <c r="O47" s="41">
        <f t="shared" si="32"/>
        <v>623.41666666666663</v>
      </c>
      <c r="P47" s="132">
        <f t="shared" si="33"/>
        <v>1513</v>
      </c>
      <c r="Q47" s="74"/>
    </row>
    <row r="48" spans="1:17" x14ac:dyDescent="0.25">
      <c r="A48" s="97" t="s">
        <v>208</v>
      </c>
      <c r="N48" s="97" t="s">
        <v>208</v>
      </c>
      <c r="O48" s="33"/>
      <c r="P48" s="105"/>
    </row>
    <row r="49" spans="1:16" x14ac:dyDescent="0.25">
      <c r="A49" s="33" t="s">
        <v>340</v>
      </c>
      <c r="B49" s="105">
        <v>7376</v>
      </c>
      <c r="C49" s="105">
        <v>15029</v>
      </c>
      <c r="D49" s="105">
        <v>20390</v>
      </c>
      <c r="E49" s="105">
        <v>7656</v>
      </c>
      <c r="F49" s="105">
        <v>365</v>
      </c>
      <c r="G49" s="105">
        <v>1143</v>
      </c>
      <c r="H49" s="105">
        <v>879</v>
      </c>
      <c r="I49" s="105">
        <v>1182</v>
      </c>
      <c r="J49" s="105">
        <v>513</v>
      </c>
      <c r="K49" s="105">
        <v>274</v>
      </c>
      <c r="L49" s="105">
        <v>399</v>
      </c>
      <c r="M49" s="105">
        <v>205</v>
      </c>
      <c r="N49" s="103">
        <f>SUM(B49:M49)</f>
        <v>55411</v>
      </c>
      <c r="O49" s="41">
        <f>AVERAGE(B49:M49)</f>
        <v>4617.583333333333</v>
      </c>
      <c r="P49" s="132">
        <f>MAX(B49:M49)</f>
        <v>20390</v>
      </c>
    </row>
    <row r="50" spans="1:16" x14ac:dyDescent="0.25">
      <c r="A50" s="33" t="s">
        <v>386</v>
      </c>
      <c r="B50" s="105">
        <v>317</v>
      </c>
      <c r="C50" s="105">
        <v>581</v>
      </c>
      <c r="D50" s="105">
        <v>1513</v>
      </c>
      <c r="E50" s="105">
        <v>62</v>
      </c>
      <c r="F50" s="105">
        <v>624</v>
      </c>
      <c r="G50" s="105">
        <v>680</v>
      </c>
      <c r="H50" s="105">
        <v>682</v>
      </c>
      <c r="I50" s="105">
        <v>1245</v>
      </c>
      <c r="J50" s="105">
        <v>459</v>
      </c>
      <c r="K50" s="105">
        <v>304</v>
      </c>
      <c r="L50" s="105">
        <v>605</v>
      </c>
      <c r="M50" s="105">
        <v>409</v>
      </c>
      <c r="N50" s="103">
        <f>SUM(B50:M50)</f>
        <v>7481</v>
      </c>
      <c r="O50" s="41">
        <f>AVERAGE(B50:M50)</f>
        <v>623.41666666666663</v>
      </c>
      <c r="P50" s="132">
        <f>MAX(B50:M50)</f>
        <v>1513</v>
      </c>
    </row>
    <row r="51" spans="1:16" x14ac:dyDescent="0.25">
      <c r="A51" s="33" t="s">
        <v>47</v>
      </c>
      <c r="B51" s="105">
        <f t="shared" ref="B51:C51" si="38">SUM(B50-B49)</f>
        <v>-7059</v>
      </c>
      <c r="C51" s="105">
        <f t="shared" si="38"/>
        <v>-14448</v>
      </c>
      <c r="D51" s="105">
        <f t="shared" ref="D51:E51" si="39">SUM(D50-D49)</f>
        <v>-18877</v>
      </c>
      <c r="E51" s="105">
        <f t="shared" si="39"/>
        <v>-7594</v>
      </c>
      <c r="F51" s="105">
        <f t="shared" ref="F51:G51" si="40">SUM(F50-F49)</f>
        <v>259</v>
      </c>
      <c r="G51" s="105">
        <f t="shared" si="40"/>
        <v>-463</v>
      </c>
      <c r="H51" s="105">
        <f t="shared" ref="H51:I51" si="41">SUM(H50-H49)</f>
        <v>-197</v>
      </c>
      <c r="I51" s="105">
        <f t="shared" si="41"/>
        <v>63</v>
      </c>
      <c r="J51" s="105">
        <f t="shared" ref="J51:K51" si="42">SUM(J50-J49)</f>
        <v>-54</v>
      </c>
      <c r="K51" s="105">
        <f t="shared" si="42"/>
        <v>30</v>
      </c>
      <c r="L51" s="105">
        <f t="shared" ref="L51:M51" si="43">SUM(L50-L49)</f>
        <v>206</v>
      </c>
      <c r="M51" s="105">
        <f t="shared" si="43"/>
        <v>204</v>
      </c>
      <c r="N51" s="103">
        <f>SUM(B51:M51)</f>
        <v>-47930</v>
      </c>
    </row>
    <row r="52" spans="1:16" x14ac:dyDescent="0.25">
      <c r="A52" s="33" t="s">
        <v>48</v>
      </c>
      <c r="B52" s="44">
        <f t="shared" ref="B52:C52" si="44">SUM(B51/B49)</f>
        <v>-0.9570227765726681</v>
      </c>
      <c r="C52" s="44">
        <f t="shared" si="44"/>
        <v>-0.96134140661387979</v>
      </c>
      <c r="D52" s="44">
        <f t="shared" ref="D52:E52" si="45">SUM(D51/D49)</f>
        <v>-0.92579695929377148</v>
      </c>
      <c r="E52" s="44">
        <f t="shared" si="45"/>
        <v>-0.99190177638453503</v>
      </c>
      <c r="F52" s="44">
        <f t="shared" ref="F52:G52" si="46">SUM(F51/F49)</f>
        <v>0.70958904109589038</v>
      </c>
      <c r="G52" s="44">
        <f t="shared" si="46"/>
        <v>-0.40507436570428695</v>
      </c>
      <c r="H52" s="44">
        <f t="shared" ref="H52:I52" si="47">SUM(H51/H49)</f>
        <v>-0.22411831626848691</v>
      </c>
      <c r="I52" s="44">
        <f t="shared" si="47"/>
        <v>5.3299492385786802E-2</v>
      </c>
      <c r="J52" s="44">
        <f t="shared" ref="J52:K52" si="48">SUM(J51/J49)</f>
        <v>-0.10526315789473684</v>
      </c>
      <c r="K52" s="44">
        <f t="shared" si="48"/>
        <v>0.10948905109489052</v>
      </c>
      <c r="L52" s="44">
        <f t="shared" ref="L52:M52" si="49">SUM(L51/L49)</f>
        <v>0.51629072681704258</v>
      </c>
      <c r="M52" s="44">
        <f t="shared" si="49"/>
        <v>0.99512195121951219</v>
      </c>
      <c r="N52" s="45">
        <f>SUM(N51/(B49+C49+D49+E49+F49+G49+H49+I49+J49+K49+L49+M49))</f>
        <v>-0.86499070581653459</v>
      </c>
    </row>
    <row r="53" spans="1:16" x14ac:dyDescent="0.25">
      <c r="A53" s="96" t="s">
        <v>209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97" t="s">
        <v>209</v>
      </c>
      <c r="N53" s="47"/>
    </row>
    <row r="54" spans="1:16" x14ac:dyDescent="0.25">
      <c r="A54" s="69" t="s">
        <v>183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>
        <v>389</v>
      </c>
      <c r="M54" s="104">
        <v>129</v>
      </c>
      <c r="N54" s="106">
        <f t="shared" ref="N54:N59" si="50">SUM(B54:M54)</f>
        <v>518</v>
      </c>
      <c r="O54" s="35"/>
    </row>
    <row r="55" spans="1:16" x14ac:dyDescent="0.25">
      <c r="A55" s="33" t="s">
        <v>189</v>
      </c>
      <c r="B55" s="105">
        <v>93</v>
      </c>
      <c r="C55" s="105">
        <v>236</v>
      </c>
      <c r="D55" s="105">
        <v>852</v>
      </c>
      <c r="E55" s="105">
        <v>181</v>
      </c>
      <c r="F55" s="105">
        <v>86</v>
      </c>
      <c r="G55" s="105">
        <v>59</v>
      </c>
      <c r="H55" s="105">
        <v>119</v>
      </c>
      <c r="I55" s="105">
        <v>227</v>
      </c>
      <c r="J55" s="105">
        <v>125</v>
      </c>
      <c r="K55" s="105">
        <v>224</v>
      </c>
      <c r="L55" s="105">
        <v>603</v>
      </c>
      <c r="M55" s="105">
        <v>65</v>
      </c>
      <c r="N55" s="103">
        <f t="shared" si="50"/>
        <v>2870</v>
      </c>
      <c r="O55" s="49">
        <f t="shared" ref="O55:O60" si="51">SUM((N55-N54)/N54)</f>
        <v>4.5405405405405403</v>
      </c>
    </row>
    <row r="56" spans="1:16" x14ac:dyDescent="0.25">
      <c r="A56" s="33" t="s">
        <v>242</v>
      </c>
      <c r="B56" s="110">
        <v>821</v>
      </c>
      <c r="C56" s="110">
        <v>313</v>
      </c>
      <c r="D56" s="110">
        <v>478</v>
      </c>
      <c r="E56" s="110">
        <v>31</v>
      </c>
      <c r="F56" s="110">
        <v>519</v>
      </c>
      <c r="G56" s="110">
        <v>298</v>
      </c>
      <c r="H56" s="110">
        <v>129</v>
      </c>
      <c r="I56" s="110">
        <v>71</v>
      </c>
      <c r="J56" s="110">
        <v>170</v>
      </c>
      <c r="K56" s="110">
        <v>1102</v>
      </c>
      <c r="L56" s="110">
        <v>1519</v>
      </c>
      <c r="M56" s="110">
        <v>448</v>
      </c>
      <c r="N56" s="103">
        <f t="shared" si="50"/>
        <v>5899</v>
      </c>
      <c r="O56" s="49">
        <f t="shared" si="51"/>
        <v>1.0554006968641114</v>
      </c>
    </row>
    <row r="57" spans="1:16" x14ac:dyDescent="0.25">
      <c r="A57" s="33" t="s">
        <v>271</v>
      </c>
      <c r="B57" s="105">
        <v>905</v>
      </c>
      <c r="C57" s="105">
        <v>345</v>
      </c>
      <c r="D57" s="105">
        <v>77</v>
      </c>
      <c r="E57" s="105">
        <v>11</v>
      </c>
      <c r="F57" s="105">
        <v>460</v>
      </c>
      <c r="G57" s="105">
        <v>97</v>
      </c>
      <c r="H57" s="105">
        <v>147</v>
      </c>
      <c r="I57" s="105">
        <v>49</v>
      </c>
      <c r="J57" s="105">
        <v>20</v>
      </c>
      <c r="K57" s="105">
        <v>148</v>
      </c>
      <c r="L57" s="105">
        <v>3</v>
      </c>
      <c r="M57" s="105">
        <v>11</v>
      </c>
      <c r="N57" s="103">
        <f t="shared" si="50"/>
        <v>2273</v>
      </c>
      <c r="O57" s="49">
        <f t="shared" si="51"/>
        <v>-0.61468045431429053</v>
      </c>
    </row>
    <row r="58" spans="1:16" x14ac:dyDescent="0.25">
      <c r="A58" s="33" t="s">
        <v>291</v>
      </c>
      <c r="B58" s="105">
        <v>1035</v>
      </c>
      <c r="C58" s="105">
        <v>164</v>
      </c>
      <c r="D58" s="105">
        <v>189</v>
      </c>
      <c r="E58" s="105">
        <v>84</v>
      </c>
      <c r="F58" s="105">
        <v>990</v>
      </c>
      <c r="G58" s="105">
        <v>104</v>
      </c>
      <c r="H58" s="105">
        <v>76</v>
      </c>
      <c r="I58" s="105">
        <v>51</v>
      </c>
      <c r="J58" s="105">
        <v>16</v>
      </c>
      <c r="K58" s="105">
        <v>2</v>
      </c>
      <c r="L58" s="105">
        <v>33</v>
      </c>
      <c r="M58" s="105">
        <v>123</v>
      </c>
      <c r="N58" s="103">
        <f t="shared" si="50"/>
        <v>2867</v>
      </c>
      <c r="O58" s="49">
        <f t="shared" si="51"/>
        <v>0.26132864056313243</v>
      </c>
    </row>
    <row r="59" spans="1:16" x14ac:dyDescent="0.25">
      <c r="A59" s="33" t="s">
        <v>302</v>
      </c>
      <c r="B59" s="105">
        <v>1389</v>
      </c>
      <c r="C59" s="105">
        <v>345</v>
      </c>
      <c r="D59" s="105">
        <v>45</v>
      </c>
      <c r="E59" s="105">
        <v>50</v>
      </c>
      <c r="F59" s="105">
        <v>3</v>
      </c>
      <c r="G59" s="105">
        <v>94</v>
      </c>
      <c r="H59" s="105">
        <v>78</v>
      </c>
      <c r="I59" s="105">
        <v>129</v>
      </c>
      <c r="J59" s="105">
        <v>94</v>
      </c>
      <c r="K59" s="105">
        <v>75</v>
      </c>
      <c r="L59" s="105">
        <v>65</v>
      </c>
      <c r="M59" s="105">
        <v>32</v>
      </c>
      <c r="N59" s="103">
        <f t="shared" si="50"/>
        <v>2399</v>
      </c>
      <c r="O59" s="49">
        <f t="shared" si="51"/>
        <v>-0.1632368329264039</v>
      </c>
    </row>
    <row r="60" spans="1:16" x14ac:dyDescent="0.25">
      <c r="A60" s="33" t="s">
        <v>311</v>
      </c>
      <c r="B60" s="105">
        <v>93</v>
      </c>
      <c r="C60" s="105">
        <v>118</v>
      </c>
      <c r="D60" s="105">
        <v>182</v>
      </c>
      <c r="E60" s="105">
        <v>51</v>
      </c>
      <c r="F60" s="105">
        <v>27</v>
      </c>
      <c r="G60" s="105">
        <v>123</v>
      </c>
      <c r="H60" s="105">
        <v>46</v>
      </c>
      <c r="I60" s="105">
        <v>94</v>
      </c>
      <c r="J60" s="105">
        <v>21</v>
      </c>
      <c r="K60" s="105">
        <v>27</v>
      </c>
      <c r="L60" s="105">
        <v>15</v>
      </c>
      <c r="M60" s="105">
        <v>23</v>
      </c>
      <c r="N60" s="103">
        <f t="shared" ref="N60" si="52">SUM(B60:M60)</f>
        <v>820</v>
      </c>
      <c r="O60" s="49">
        <f t="shared" si="51"/>
        <v>-0.6581909128803668</v>
      </c>
    </row>
    <row r="61" spans="1:16" x14ac:dyDescent="0.25">
      <c r="A61" s="33" t="s">
        <v>324</v>
      </c>
      <c r="B61" s="105">
        <v>120</v>
      </c>
      <c r="C61" s="105">
        <v>39</v>
      </c>
      <c r="D61" s="105">
        <v>97</v>
      </c>
      <c r="E61" s="105">
        <v>47</v>
      </c>
      <c r="F61" s="105">
        <v>54</v>
      </c>
      <c r="G61" s="105">
        <v>29</v>
      </c>
      <c r="H61" s="105">
        <v>77</v>
      </c>
      <c r="I61" s="105">
        <v>51</v>
      </c>
      <c r="J61" s="105">
        <v>34</v>
      </c>
      <c r="K61" s="105">
        <v>56</v>
      </c>
      <c r="L61" s="105">
        <v>303</v>
      </c>
      <c r="M61" s="105">
        <v>32</v>
      </c>
      <c r="N61" s="103">
        <f t="shared" ref="N61" si="53">SUM(B61:M61)</f>
        <v>939</v>
      </c>
      <c r="O61" s="49">
        <f t="shared" ref="O61" si="54">SUM((N61-N60)/N60)</f>
        <v>0.14512195121951219</v>
      </c>
    </row>
    <row r="62" spans="1:16" x14ac:dyDescent="0.25">
      <c r="A62" s="33" t="s">
        <v>340</v>
      </c>
      <c r="B62" s="105">
        <v>7376</v>
      </c>
      <c r="C62" s="105">
        <v>15029</v>
      </c>
      <c r="D62" s="105">
        <v>20390</v>
      </c>
      <c r="E62" s="105">
        <v>7656</v>
      </c>
      <c r="F62" s="105">
        <v>365</v>
      </c>
      <c r="G62" s="105">
        <v>1143</v>
      </c>
      <c r="H62" s="105">
        <v>879</v>
      </c>
      <c r="I62" s="105">
        <v>1182</v>
      </c>
      <c r="J62" s="105">
        <v>513</v>
      </c>
      <c r="K62" s="105">
        <v>274</v>
      </c>
      <c r="L62" s="105">
        <v>399</v>
      </c>
      <c r="M62" s="105">
        <v>205</v>
      </c>
      <c r="N62" s="103">
        <f t="shared" ref="N62" si="55">SUM(B62:M62)</f>
        <v>55411</v>
      </c>
      <c r="O62" s="49">
        <f t="shared" ref="O62" si="56">SUM((N62-N61)/N61)</f>
        <v>58.010649627263042</v>
      </c>
    </row>
    <row r="63" spans="1:16" x14ac:dyDescent="0.25">
      <c r="A63" s="33" t="s">
        <v>386</v>
      </c>
      <c r="B63" s="105">
        <v>317</v>
      </c>
      <c r="C63" s="105">
        <v>581</v>
      </c>
      <c r="D63" s="105">
        <v>1513</v>
      </c>
      <c r="E63" s="105">
        <v>62</v>
      </c>
      <c r="F63" s="105">
        <v>624</v>
      </c>
      <c r="G63" s="105">
        <v>680</v>
      </c>
      <c r="H63" s="105">
        <v>682</v>
      </c>
      <c r="I63" s="105">
        <v>1245</v>
      </c>
      <c r="J63" s="105">
        <v>459</v>
      </c>
      <c r="K63" s="105">
        <v>304</v>
      </c>
      <c r="L63" s="105">
        <v>605</v>
      </c>
      <c r="M63" s="105">
        <v>409</v>
      </c>
      <c r="N63" s="103">
        <f t="shared" ref="N63" si="57">SUM(B63:M63)</f>
        <v>7481</v>
      </c>
      <c r="O63" s="49">
        <f t="shared" ref="O63" si="58">SUM((N63-N62)/N62)</f>
        <v>-0.86499070581653459</v>
      </c>
    </row>
  </sheetData>
  <phoneticPr fontId="0" type="noConversion"/>
  <pageMargins left="0.5" right="0.5" top="0.5" bottom="0.5" header="0.5" footer="0.5"/>
  <pageSetup scale="6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="80" workbookViewId="0">
      <pane xSplit="1" ySplit="3" topLeftCell="D4" activePane="bottomRight" state="frozen"/>
      <selection pane="topRight"/>
      <selection pane="bottomLeft"/>
      <selection pane="bottomRight" activeCell="D4" sqref="D4"/>
    </sheetView>
  </sheetViews>
  <sheetFormatPr defaultColWidth="9.6328125" defaultRowHeight="13.8" x14ac:dyDescent="0.25"/>
  <cols>
    <col min="1" max="1" width="13.6328125" style="32" customWidth="1"/>
    <col min="2" max="2" width="11.6328125" style="32" bestFit="1" customWidth="1"/>
    <col min="3" max="16384" width="9.6328125" style="32"/>
  </cols>
  <sheetData>
    <row r="1" spans="1:20" x14ac:dyDescent="0.25">
      <c r="F1" s="32" t="s">
        <v>101</v>
      </c>
      <c r="I1" s="99" t="s">
        <v>493</v>
      </c>
      <c r="J1" s="32">
        <v>2013</v>
      </c>
    </row>
    <row r="2" spans="1:20" x14ac:dyDescent="0.25">
      <c r="B2" s="32" t="s">
        <v>98</v>
      </c>
      <c r="F2" s="32" t="s">
        <v>51</v>
      </c>
      <c r="H2" s="32" t="s">
        <v>100</v>
      </c>
      <c r="L2" s="32" t="s">
        <v>248</v>
      </c>
      <c r="O2" s="32" t="s">
        <v>354</v>
      </c>
      <c r="R2" s="32" t="s">
        <v>52</v>
      </c>
    </row>
    <row r="3" spans="1:20" x14ac:dyDescent="0.25">
      <c r="A3" s="32" t="s">
        <v>53</v>
      </c>
      <c r="B3" s="76" t="s">
        <v>54</v>
      </c>
      <c r="C3" s="76" t="s">
        <v>99</v>
      </c>
      <c r="D3" s="76" t="s">
        <v>55</v>
      </c>
      <c r="E3" s="76" t="s">
        <v>54</v>
      </c>
      <c r="F3" s="76" t="s">
        <v>99</v>
      </c>
      <c r="G3" s="76" t="s">
        <v>55</v>
      </c>
      <c r="H3" s="76" t="s">
        <v>54</v>
      </c>
      <c r="I3" s="76" t="s">
        <v>99</v>
      </c>
      <c r="J3" s="76" t="s">
        <v>55</v>
      </c>
      <c r="K3" s="76" t="s">
        <v>54</v>
      </c>
      <c r="L3" s="76" t="s">
        <v>99</v>
      </c>
      <c r="M3" s="76" t="s">
        <v>55</v>
      </c>
      <c r="N3" s="76" t="s">
        <v>54</v>
      </c>
      <c r="O3" s="76" t="s">
        <v>99</v>
      </c>
      <c r="P3" s="76" t="s">
        <v>55</v>
      </c>
      <c r="Q3" s="76" t="s">
        <v>54</v>
      </c>
      <c r="R3" s="76" t="s">
        <v>99</v>
      </c>
      <c r="S3" s="76" t="s">
        <v>55</v>
      </c>
      <c r="T3" s="76" t="s">
        <v>15</v>
      </c>
    </row>
    <row r="4" spans="1:20" x14ac:dyDescent="0.25">
      <c r="A4" s="100" t="s">
        <v>28</v>
      </c>
      <c r="B4" s="102">
        <v>365</v>
      </c>
      <c r="C4" s="102">
        <v>80</v>
      </c>
      <c r="D4" s="102">
        <v>48</v>
      </c>
      <c r="E4" s="102">
        <v>375</v>
      </c>
      <c r="F4" s="102">
        <v>95</v>
      </c>
      <c r="G4" s="102">
        <v>122</v>
      </c>
      <c r="H4" s="102">
        <v>81</v>
      </c>
      <c r="I4" s="102">
        <v>14</v>
      </c>
      <c r="J4" s="102">
        <v>52</v>
      </c>
      <c r="K4" s="102">
        <v>22</v>
      </c>
      <c r="L4" s="102">
        <v>5</v>
      </c>
      <c r="M4" s="102">
        <v>25</v>
      </c>
      <c r="N4" s="102"/>
      <c r="O4" s="102"/>
      <c r="P4" s="102"/>
      <c r="Q4" s="121">
        <f>SUM(B4+E4+H4+K4+ N4)</f>
        <v>843</v>
      </c>
      <c r="R4" s="121">
        <f>SUM(C4+F4+I4+L4+O4)</f>
        <v>194</v>
      </c>
      <c r="S4" s="121">
        <f>SUM(D4+G4+J4+M4+P4)</f>
        <v>247</v>
      </c>
      <c r="T4" s="121">
        <f>SUM(B4:P4)</f>
        <v>1284</v>
      </c>
    </row>
    <row r="5" spans="1:20" x14ac:dyDescent="0.25">
      <c r="A5" s="32" t="s">
        <v>26</v>
      </c>
      <c r="B5" s="105">
        <v>19</v>
      </c>
      <c r="C5" s="105">
        <v>6</v>
      </c>
      <c r="D5" s="105">
        <v>17</v>
      </c>
      <c r="E5" s="105">
        <v>19</v>
      </c>
      <c r="F5" s="105">
        <v>11</v>
      </c>
      <c r="G5" s="105">
        <v>39</v>
      </c>
      <c r="H5" s="105">
        <v>3</v>
      </c>
      <c r="I5" s="105">
        <v>0</v>
      </c>
      <c r="J5" s="105">
        <v>5</v>
      </c>
      <c r="K5" s="105"/>
      <c r="L5" s="105"/>
      <c r="M5" s="105"/>
      <c r="N5" s="105"/>
      <c r="O5" s="105"/>
      <c r="P5" s="105"/>
      <c r="Q5" s="106">
        <f t="shared" ref="Q5" si="0">SUM(B5+E5+H5+K5+ N5)</f>
        <v>41</v>
      </c>
      <c r="R5" s="106">
        <f t="shared" ref="R5" si="1">SUM(C5+F5+I5+L5+O5)</f>
        <v>17</v>
      </c>
      <c r="S5" s="106">
        <f t="shared" ref="S5" si="2">SUM(D5+G5+J5+M5+P5)</f>
        <v>61</v>
      </c>
      <c r="T5" s="106">
        <f t="shared" ref="T5:T7" si="3">SUM(B5:P5)</f>
        <v>119</v>
      </c>
    </row>
    <row r="6" spans="1:20" x14ac:dyDescent="0.25">
      <c r="A6" s="32" t="s">
        <v>102</v>
      </c>
      <c r="B6" s="105">
        <v>7</v>
      </c>
      <c r="C6" s="105">
        <v>3</v>
      </c>
      <c r="D6" s="105">
        <v>2</v>
      </c>
      <c r="E6" s="105">
        <v>2</v>
      </c>
      <c r="F6" s="105">
        <v>1</v>
      </c>
      <c r="G6" s="105">
        <v>1</v>
      </c>
      <c r="H6" s="105">
        <v>0</v>
      </c>
      <c r="I6" s="105">
        <v>0</v>
      </c>
      <c r="J6" s="105">
        <v>0</v>
      </c>
      <c r="K6" s="105"/>
      <c r="L6" s="105"/>
      <c r="M6" s="105"/>
      <c r="N6" s="105"/>
      <c r="O6" s="105"/>
      <c r="P6" s="105"/>
      <c r="Q6" s="106">
        <f>SUM(B6+E6+H6+K6+ N6)</f>
        <v>9</v>
      </c>
      <c r="R6" s="106">
        <f>SUM(C6+F6+I6+L6+O6)</f>
        <v>4</v>
      </c>
      <c r="S6" s="106">
        <f>SUM(D6+G6+J6+M6+P6)</f>
        <v>3</v>
      </c>
      <c r="T6" s="106">
        <f>SUM(B6:P6)</f>
        <v>16</v>
      </c>
    </row>
    <row r="7" spans="1:20" x14ac:dyDescent="0.25">
      <c r="A7" s="32" t="s">
        <v>82</v>
      </c>
      <c r="B7" s="105"/>
      <c r="C7" s="105"/>
      <c r="D7" s="105"/>
      <c r="E7" s="105">
        <v>8</v>
      </c>
      <c r="F7" s="105">
        <v>2</v>
      </c>
      <c r="G7" s="105">
        <v>273</v>
      </c>
      <c r="H7" s="105"/>
      <c r="I7" s="105"/>
      <c r="J7" s="105"/>
      <c r="K7" s="105"/>
      <c r="L7" s="105"/>
      <c r="M7" s="105"/>
      <c r="N7" s="105"/>
      <c r="O7" s="105"/>
      <c r="P7" s="105"/>
      <c r="Q7" s="106">
        <f>SUM(B7+E7+H7+K7+ N7)</f>
        <v>8</v>
      </c>
      <c r="R7" s="106">
        <f>SUM(C7+F7+I7+L7+O7)</f>
        <v>2</v>
      </c>
      <c r="S7" s="106">
        <f>SUM(D7+G7+J7+M7+P7)</f>
        <v>273</v>
      </c>
      <c r="T7" s="106">
        <f t="shared" si="3"/>
        <v>283</v>
      </c>
    </row>
    <row r="8" spans="1:20" x14ac:dyDescent="0.25">
      <c r="A8" s="32" t="s">
        <v>15</v>
      </c>
      <c r="B8" s="103">
        <f t="shared" ref="B8:M8" si="4">SUM(B4:B7)</f>
        <v>391</v>
      </c>
      <c r="C8" s="103">
        <f t="shared" si="4"/>
        <v>89</v>
      </c>
      <c r="D8" s="103">
        <f t="shared" si="4"/>
        <v>67</v>
      </c>
      <c r="E8" s="103">
        <f t="shared" si="4"/>
        <v>404</v>
      </c>
      <c r="F8" s="103">
        <f t="shared" si="4"/>
        <v>109</v>
      </c>
      <c r="G8" s="103">
        <f t="shared" si="4"/>
        <v>435</v>
      </c>
      <c r="H8" s="103">
        <f t="shared" si="4"/>
        <v>84</v>
      </c>
      <c r="I8" s="103">
        <f t="shared" si="4"/>
        <v>14</v>
      </c>
      <c r="J8" s="103">
        <f t="shared" si="4"/>
        <v>57</v>
      </c>
      <c r="K8" s="103">
        <f t="shared" si="4"/>
        <v>22</v>
      </c>
      <c r="L8" s="103">
        <f t="shared" si="4"/>
        <v>5</v>
      </c>
      <c r="M8" s="103">
        <f t="shared" si="4"/>
        <v>25</v>
      </c>
      <c r="N8" s="103">
        <f t="shared" ref="N8:P8" si="5">SUM(N4:N7)</f>
        <v>0</v>
      </c>
      <c r="O8" s="103">
        <f t="shared" si="5"/>
        <v>0</v>
      </c>
      <c r="P8" s="103">
        <f t="shared" si="5"/>
        <v>0</v>
      </c>
      <c r="Q8" s="103">
        <f>SUM(Q4:Q7)</f>
        <v>901</v>
      </c>
      <c r="R8" s="103">
        <f>SUM(R4:R7)</f>
        <v>217</v>
      </c>
      <c r="S8" s="103">
        <f>SUM(S4:S7)</f>
        <v>584</v>
      </c>
      <c r="T8" s="103">
        <f>SUM(T4:T7)</f>
        <v>1702</v>
      </c>
    </row>
    <row r="9" spans="1:20" x14ac:dyDescent="0.25">
      <c r="A9" s="32" t="s">
        <v>17</v>
      </c>
      <c r="B9" s="41">
        <f t="shared" ref="B9:M9" si="6">AVERAGE(B4:B7)</f>
        <v>130.33333333333334</v>
      </c>
      <c r="C9" s="41">
        <f t="shared" si="6"/>
        <v>29.666666666666668</v>
      </c>
      <c r="D9" s="41">
        <f t="shared" si="6"/>
        <v>22.333333333333332</v>
      </c>
      <c r="E9" s="41">
        <f t="shared" si="6"/>
        <v>101</v>
      </c>
      <c r="F9" s="41">
        <f t="shared" si="6"/>
        <v>27.25</v>
      </c>
      <c r="G9" s="41">
        <f t="shared" si="6"/>
        <v>108.75</v>
      </c>
      <c r="H9" s="41">
        <f t="shared" si="6"/>
        <v>28</v>
      </c>
      <c r="I9" s="41">
        <f t="shared" si="6"/>
        <v>4.666666666666667</v>
      </c>
      <c r="J9" s="41">
        <f t="shared" si="6"/>
        <v>19</v>
      </c>
      <c r="K9" s="41">
        <f t="shared" si="6"/>
        <v>22</v>
      </c>
      <c r="L9" s="41">
        <f t="shared" si="6"/>
        <v>5</v>
      </c>
      <c r="M9" s="41">
        <f t="shared" si="6"/>
        <v>25</v>
      </c>
      <c r="N9" s="41" t="e">
        <f t="shared" ref="N9:P9" si="7">AVERAGE(N4:N7)</f>
        <v>#DIV/0!</v>
      </c>
      <c r="O9" s="41" t="e">
        <f t="shared" si="7"/>
        <v>#DIV/0!</v>
      </c>
      <c r="P9" s="41" t="e">
        <f t="shared" si="7"/>
        <v>#DIV/0!</v>
      </c>
      <c r="Q9" s="41">
        <f>AVERAGE(Q4:Q7)</f>
        <v>225.25</v>
      </c>
      <c r="R9" s="41">
        <f>AVERAGE(R4:R7)</f>
        <v>54.25</v>
      </c>
      <c r="S9" s="41">
        <f>AVERAGE(S4:S7)</f>
        <v>146</v>
      </c>
      <c r="T9" s="41">
        <f>AVERAGE(T4:T7)</f>
        <v>425.5</v>
      </c>
    </row>
    <row r="10" spans="1:20" x14ac:dyDescent="0.25">
      <c r="A10" s="32" t="s">
        <v>18</v>
      </c>
      <c r="B10" s="132">
        <f t="shared" ref="B10:M10" si="8">MAX(B4:B7)</f>
        <v>365</v>
      </c>
      <c r="C10" s="132">
        <f t="shared" si="8"/>
        <v>80</v>
      </c>
      <c r="D10" s="132">
        <f t="shared" si="8"/>
        <v>48</v>
      </c>
      <c r="E10" s="132">
        <f t="shared" si="8"/>
        <v>375</v>
      </c>
      <c r="F10" s="132">
        <f t="shared" si="8"/>
        <v>95</v>
      </c>
      <c r="G10" s="132">
        <f t="shared" si="8"/>
        <v>273</v>
      </c>
      <c r="H10" s="132">
        <f t="shared" si="8"/>
        <v>81</v>
      </c>
      <c r="I10" s="132">
        <f t="shared" si="8"/>
        <v>14</v>
      </c>
      <c r="J10" s="132">
        <f t="shared" si="8"/>
        <v>52</v>
      </c>
      <c r="K10" s="132">
        <f t="shared" si="8"/>
        <v>22</v>
      </c>
      <c r="L10" s="132">
        <f t="shared" si="8"/>
        <v>5</v>
      </c>
      <c r="M10" s="132">
        <f t="shared" si="8"/>
        <v>25</v>
      </c>
      <c r="N10" s="132">
        <f t="shared" ref="N10:P10" si="9">MAX(N4:N7)</f>
        <v>0</v>
      </c>
      <c r="O10" s="132">
        <f t="shared" si="9"/>
        <v>0</v>
      </c>
      <c r="P10" s="132">
        <f t="shared" si="9"/>
        <v>0</v>
      </c>
      <c r="Q10" s="132">
        <f>MAX(Q4:Q7)</f>
        <v>843</v>
      </c>
      <c r="R10" s="132">
        <f>MAX(R4:R7)</f>
        <v>194</v>
      </c>
      <c r="S10" s="132">
        <f>MAX(S4:S7)</f>
        <v>273</v>
      </c>
      <c r="T10" s="132">
        <f>MAX(T4:T7)</f>
        <v>1284</v>
      </c>
    </row>
    <row r="12" spans="1:20" x14ac:dyDescent="0.25">
      <c r="A12" s="32" t="s">
        <v>343</v>
      </c>
    </row>
    <row r="13" spans="1:20" x14ac:dyDescent="0.25">
      <c r="B13" s="68" t="s">
        <v>3</v>
      </c>
      <c r="C13" s="68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8" t="s">
        <v>13</v>
      </c>
      <c r="M13" s="68" t="s">
        <v>14</v>
      </c>
      <c r="N13" s="69" t="s">
        <v>19</v>
      </c>
      <c r="O13" s="69" t="s">
        <v>17</v>
      </c>
      <c r="P13" s="69" t="s">
        <v>18</v>
      </c>
      <c r="Q13" s="69" t="s">
        <v>48</v>
      </c>
    </row>
    <row r="14" spans="1:20" x14ac:dyDescent="0.25">
      <c r="A14" s="32" t="s">
        <v>28</v>
      </c>
      <c r="B14" s="104">
        <v>1677</v>
      </c>
      <c r="C14" s="104">
        <v>1502</v>
      </c>
      <c r="D14" s="104">
        <v>1108</v>
      </c>
      <c r="E14" s="104">
        <v>683</v>
      </c>
      <c r="F14" s="104">
        <v>1245</v>
      </c>
      <c r="G14" s="104">
        <v>1111</v>
      </c>
      <c r="H14" s="104">
        <v>1063</v>
      </c>
      <c r="I14" s="104">
        <v>1160</v>
      </c>
      <c r="J14" s="104">
        <v>474</v>
      </c>
      <c r="K14" s="104">
        <v>639</v>
      </c>
      <c r="L14" s="104">
        <v>487</v>
      </c>
      <c r="M14" s="104">
        <v>1284</v>
      </c>
      <c r="N14" s="106">
        <f>SUM(B14:M14)</f>
        <v>12433</v>
      </c>
      <c r="O14" s="109">
        <f>AVERAGE(B14:M14)</f>
        <v>1036.0833333333333</v>
      </c>
      <c r="P14" s="133">
        <f>MAX(B14:M14)</f>
        <v>1677</v>
      </c>
      <c r="Q14" s="101">
        <f>SUM(N14/N18)</f>
        <v>0.65783068783068788</v>
      </c>
    </row>
    <row r="15" spans="1:20" x14ac:dyDescent="0.25">
      <c r="A15" s="32" t="s">
        <v>26</v>
      </c>
      <c r="B15" s="105">
        <v>262</v>
      </c>
      <c r="C15" s="105">
        <v>251</v>
      </c>
      <c r="D15" s="105">
        <v>245</v>
      </c>
      <c r="E15" s="105">
        <v>34</v>
      </c>
      <c r="F15" s="105">
        <v>112</v>
      </c>
      <c r="G15" s="105">
        <v>171</v>
      </c>
      <c r="H15" s="105">
        <v>114</v>
      </c>
      <c r="I15" s="105">
        <v>133</v>
      </c>
      <c r="J15" s="105">
        <v>35</v>
      </c>
      <c r="K15" s="105">
        <v>62</v>
      </c>
      <c r="L15" s="105">
        <v>47</v>
      </c>
      <c r="M15" s="105">
        <v>119</v>
      </c>
      <c r="N15" s="103">
        <f>SUM(B15:M15)</f>
        <v>1585</v>
      </c>
      <c r="O15" s="107">
        <f>AVERAGE(B15:M15)</f>
        <v>132.08333333333334</v>
      </c>
      <c r="P15" s="132">
        <f>MAX(B15:M15)</f>
        <v>262</v>
      </c>
      <c r="Q15" s="101">
        <f>SUM(N15/N18)</f>
        <v>8.3862433862433861E-2</v>
      </c>
    </row>
    <row r="16" spans="1:20" x14ac:dyDescent="0.25">
      <c r="A16" s="32" t="s">
        <v>102</v>
      </c>
      <c r="B16" s="105">
        <v>7</v>
      </c>
      <c r="C16" s="105">
        <v>17</v>
      </c>
      <c r="D16" s="105">
        <v>24</v>
      </c>
      <c r="E16" s="105">
        <v>10</v>
      </c>
      <c r="F16" s="105">
        <v>37</v>
      </c>
      <c r="G16" s="105">
        <v>12</v>
      </c>
      <c r="H16" s="105">
        <v>15</v>
      </c>
      <c r="I16" s="105">
        <v>18</v>
      </c>
      <c r="J16" s="105">
        <v>8</v>
      </c>
      <c r="K16" s="105">
        <v>9</v>
      </c>
      <c r="L16" s="105">
        <v>13</v>
      </c>
      <c r="M16" s="105">
        <v>19</v>
      </c>
      <c r="N16" s="103">
        <f>SUM(B16:M16)</f>
        <v>189</v>
      </c>
      <c r="O16" s="107">
        <f>AVERAGE(B16:M16)</f>
        <v>15.75</v>
      </c>
      <c r="P16" s="132">
        <f>MAX(B16:M16)</f>
        <v>37</v>
      </c>
      <c r="Q16" s="101">
        <f>SUM(N16/N18)</f>
        <v>0.01</v>
      </c>
    </row>
    <row r="17" spans="1:17" x14ac:dyDescent="0.25">
      <c r="A17" s="32" t="s">
        <v>82</v>
      </c>
      <c r="B17" s="110">
        <v>410</v>
      </c>
      <c r="C17" s="110">
        <v>617</v>
      </c>
      <c r="D17" s="110">
        <v>1032</v>
      </c>
      <c r="E17" s="110">
        <v>28</v>
      </c>
      <c r="F17" s="110">
        <v>278</v>
      </c>
      <c r="G17" s="110">
        <v>344</v>
      </c>
      <c r="H17" s="110">
        <v>510</v>
      </c>
      <c r="I17" s="110">
        <v>406</v>
      </c>
      <c r="J17" s="110">
        <v>307</v>
      </c>
      <c r="K17" s="110">
        <v>317</v>
      </c>
      <c r="L17" s="110">
        <v>161</v>
      </c>
      <c r="M17" s="110">
        <v>283</v>
      </c>
      <c r="N17" s="103">
        <f>SUM(B17:M17)</f>
        <v>4693</v>
      </c>
      <c r="O17" s="107">
        <f>AVERAGE(B17:M17)</f>
        <v>391.08333333333331</v>
      </c>
      <c r="P17" s="132">
        <f>MAX(B17:M17)</f>
        <v>1032</v>
      </c>
      <c r="Q17" s="101">
        <f>SUM(N17/N18)</f>
        <v>0.24830687830687831</v>
      </c>
    </row>
    <row r="18" spans="1:17" x14ac:dyDescent="0.25">
      <c r="A18" s="32" t="s">
        <v>15</v>
      </c>
      <c r="B18" s="103">
        <f t="shared" ref="B18:M18" si="10">SUM(B14:B17)</f>
        <v>2356</v>
      </c>
      <c r="C18" s="103">
        <f t="shared" si="10"/>
        <v>2387</v>
      </c>
      <c r="D18" s="103">
        <f t="shared" si="10"/>
        <v>2409</v>
      </c>
      <c r="E18" s="103">
        <f t="shared" si="10"/>
        <v>755</v>
      </c>
      <c r="F18" s="103">
        <f t="shared" si="10"/>
        <v>1672</v>
      </c>
      <c r="G18" s="103">
        <f t="shared" si="10"/>
        <v>1638</v>
      </c>
      <c r="H18" s="103">
        <f t="shared" si="10"/>
        <v>1702</v>
      </c>
      <c r="I18" s="103">
        <f t="shared" si="10"/>
        <v>1717</v>
      </c>
      <c r="J18" s="103">
        <f t="shared" si="10"/>
        <v>824</v>
      </c>
      <c r="K18" s="103">
        <f t="shared" si="10"/>
        <v>1027</v>
      </c>
      <c r="L18" s="103">
        <f t="shared" si="10"/>
        <v>708</v>
      </c>
      <c r="M18" s="103">
        <f t="shared" si="10"/>
        <v>1705</v>
      </c>
      <c r="N18" s="103">
        <f>SUM(B18:M18)</f>
        <v>18900</v>
      </c>
      <c r="O18" s="107">
        <f>AVERAGE(B18:M18)</f>
        <v>1575</v>
      </c>
      <c r="P18" s="132">
        <f>MAX(B18:M18)</f>
        <v>2409</v>
      </c>
    </row>
    <row r="19" spans="1:17" x14ac:dyDescent="0.25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</row>
    <row r="20" spans="1:17" x14ac:dyDescent="0.25">
      <c r="A20" s="32" t="s">
        <v>201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24" t="s">
        <v>19</v>
      </c>
      <c r="O20" s="69" t="s">
        <v>50</v>
      </c>
      <c r="P20" s="105"/>
    </row>
    <row r="21" spans="1:17" x14ac:dyDescent="0.25">
      <c r="A21" s="69" t="s">
        <v>167</v>
      </c>
      <c r="B21" s="104">
        <v>604</v>
      </c>
      <c r="C21" s="104">
        <v>992</v>
      </c>
      <c r="D21" s="104">
        <v>976</v>
      </c>
      <c r="E21" s="104">
        <v>485</v>
      </c>
      <c r="F21" s="104">
        <v>529</v>
      </c>
      <c r="G21" s="104">
        <v>1461</v>
      </c>
      <c r="H21" s="104">
        <v>1020</v>
      </c>
      <c r="I21" s="104">
        <v>1010</v>
      </c>
      <c r="J21" s="104">
        <v>446</v>
      </c>
      <c r="K21" s="104">
        <v>1115</v>
      </c>
      <c r="L21" s="104">
        <v>1109</v>
      </c>
      <c r="M21" s="104">
        <v>545</v>
      </c>
      <c r="N21" s="106">
        <f t="shared" ref="N21:N40" si="11">SUM(B21:M21)</f>
        <v>10292</v>
      </c>
      <c r="O21" s="35"/>
      <c r="P21" s="104"/>
    </row>
    <row r="22" spans="1:17" x14ac:dyDescent="0.25">
      <c r="A22" s="33" t="s">
        <v>168</v>
      </c>
      <c r="B22" s="105">
        <v>1106</v>
      </c>
      <c r="C22" s="105">
        <v>972</v>
      </c>
      <c r="D22" s="105">
        <v>1194</v>
      </c>
      <c r="E22" s="105">
        <v>573</v>
      </c>
      <c r="F22" s="105">
        <v>707</v>
      </c>
      <c r="G22" s="105">
        <v>1441</v>
      </c>
      <c r="H22" s="105">
        <v>1422</v>
      </c>
      <c r="I22" s="105">
        <v>1110</v>
      </c>
      <c r="J22" s="105">
        <v>412</v>
      </c>
      <c r="K22" s="105">
        <v>1032</v>
      </c>
      <c r="L22" s="105">
        <v>787</v>
      </c>
      <c r="M22" s="105">
        <v>645</v>
      </c>
      <c r="N22" s="103">
        <f t="shared" si="11"/>
        <v>11401</v>
      </c>
      <c r="O22" s="49">
        <f t="shared" ref="O22:O27" si="12">SUM((N22-N21)/N21)</f>
        <v>0.10775359502526234</v>
      </c>
      <c r="P22" s="105"/>
    </row>
    <row r="23" spans="1:17" x14ac:dyDescent="0.25">
      <c r="A23" s="33" t="s">
        <v>169</v>
      </c>
      <c r="B23" s="105">
        <v>1632</v>
      </c>
      <c r="C23" s="105">
        <v>1314</v>
      </c>
      <c r="D23" s="105">
        <v>1106</v>
      </c>
      <c r="E23" s="105">
        <v>492</v>
      </c>
      <c r="F23" s="105">
        <v>1029</v>
      </c>
      <c r="G23" s="105">
        <v>1380</v>
      </c>
      <c r="H23" s="105">
        <v>1501</v>
      </c>
      <c r="I23" s="105">
        <v>1243</v>
      </c>
      <c r="J23" s="105">
        <v>357</v>
      </c>
      <c r="K23" s="105">
        <v>1040</v>
      </c>
      <c r="L23" s="105">
        <v>777</v>
      </c>
      <c r="M23" s="105">
        <v>764</v>
      </c>
      <c r="N23" s="103">
        <f t="shared" si="11"/>
        <v>12635</v>
      </c>
      <c r="O23" s="49">
        <f t="shared" si="12"/>
        <v>0.10823611963862818</v>
      </c>
      <c r="P23" s="105"/>
    </row>
    <row r="24" spans="1:17" x14ac:dyDescent="0.25">
      <c r="A24" s="33" t="s">
        <v>170</v>
      </c>
      <c r="B24" s="105">
        <v>1558</v>
      </c>
      <c r="C24" s="105">
        <v>1661</v>
      </c>
      <c r="D24" s="105">
        <v>1351</v>
      </c>
      <c r="E24" s="105">
        <v>474</v>
      </c>
      <c r="F24" s="105">
        <v>1012</v>
      </c>
      <c r="G24" s="105">
        <v>1569</v>
      </c>
      <c r="H24" s="105">
        <v>1206</v>
      </c>
      <c r="I24" s="105">
        <v>1092</v>
      </c>
      <c r="J24" s="105">
        <v>495</v>
      </c>
      <c r="K24" s="105">
        <v>1250</v>
      </c>
      <c r="L24" s="105">
        <v>920</v>
      </c>
      <c r="M24" s="105">
        <v>593</v>
      </c>
      <c r="N24" s="103">
        <f t="shared" si="11"/>
        <v>13181</v>
      </c>
      <c r="O24" s="49">
        <f t="shared" si="12"/>
        <v>4.3213296398891966E-2</v>
      </c>
      <c r="P24" s="105"/>
    </row>
    <row r="25" spans="1:17" x14ac:dyDescent="0.25">
      <c r="A25" s="33" t="s">
        <v>171</v>
      </c>
      <c r="B25" s="105">
        <v>2173</v>
      </c>
      <c r="C25" s="105">
        <v>2464</v>
      </c>
      <c r="D25" s="105">
        <v>1939</v>
      </c>
      <c r="E25" s="105">
        <v>865</v>
      </c>
      <c r="F25" s="105">
        <v>1706</v>
      </c>
      <c r="G25" s="105">
        <v>2348</v>
      </c>
      <c r="H25" s="105">
        <v>2034</v>
      </c>
      <c r="I25" s="105">
        <v>2154</v>
      </c>
      <c r="J25" s="105">
        <v>642</v>
      </c>
      <c r="K25" s="105">
        <v>1638</v>
      </c>
      <c r="L25" s="105">
        <v>1373</v>
      </c>
      <c r="M25" s="105">
        <v>861</v>
      </c>
      <c r="N25" s="103">
        <f t="shared" si="11"/>
        <v>20197</v>
      </c>
      <c r="O25" s="49">
        <f t="shared" si="12"/>
        <v>0.53228131401259393</v>
      </c>
      <c r="P25" s="105"/>
    </row>
    <row r="26" spans="1:17" x14ac:dyDescent="0.25">
      <c r="A26" s="33" t="s">
        <v>162</v>
      </c>
      <c r="B26" s="105">
        <v>3753</v>
      </c>
      <c r="C26" s="105">
        <v>2873</v>
      </c>
      <c r="D26" s="105">
        <v>2418</v>
      </c>
      <c r="E26" s="105">
        <v>1155</v>
      </c>
      <c r="F26" s="105">
        <v>1069</v>
      </c>
      <c r="G26" s="105">
        <v>2799</v>
      </c>
      <c r="H26" s="105">
        <v>2267</v>
      </c>
      <c r="I26" s="105">
        <v>2177</v>
      </c>
      <c r="J26" s="105">
        <v>891</v>
      </c>
      <c r="K26" s="105">
        <v>1422</v>
      </c>
      <c r="L26" s="105">
        <v>1321</v>
      </c>
      <c r="M26" s="105">
        <v>812</v>
      </c>
      <c r="N26" s="103">
        <f t="shared" si="11"/>
        <v>22957</v>
      </c>
      <c r="O26" s="49">
        <f t="shared" si="12"/>
        <v>0.13665395850868942</v>
      </c>
      <c r="P26" s="105"/>
    </row>
    <row r="27" spans="1:17" x14ac:dyDescent="0.25">
      <c r="A27" s="33" t="s">
        <v>163</v>
      </c>
      <c r="B27" s="105">
        <v>2874</v>
      </c>
      <c r="C27" s="105">
        <v>2877</v>
      </c>
      <c r="D27" s="105">
        <v>2236</v>
      </c>
      <c r="E27" s="105">
        <v>867</v>
      </c>
      <c r="F27" s="105">
        <v>1096</v>
      </c>
      <c r="G27" s="105">
        <v>1278</v>
      </c>
      <c r="H27" s="105">
        <v>1894</v>
      </c>
      <c r="I27" s="105">
        <v>1952</v>
      </c>
      <c r="J27" s="105">
        <v>901</v>
      </c>
      <c r="K27" s="105">
        <v>1768</v>
      </c>
      <c r="L27" s="105">
        <v>1081</v>
      </c>
      <c r="M27" s="105">
        <v>1026</v>
      </c>
      <c r="N27" s="103">
        <f t="shared" si="11"/>
        <v>19850</v>
      </c>
      <c r="O27" s="49">
        <f t="shared" si="12"/>
        <v>-0.13533998344731454</v>
      </c>
      <c r="P27" s="105"/>
    </row>
    <row r="28" spans="1:17" x14ac:dyDescent="0.25">
      <c r="A28" s="33" t="s">
        <v>154</v>
      </c>
      <c r="B28" s="105">
        <v>3182</v>
      </c>
      <c r="C28" s="105">
        <v>2676</v>
      </c>
      <c r="D28" s="105">
        <v>2521</v>
      </c>
      <c r="E28" s="105">
        <v>876</v>
      </c>
      <c r="F28" s="105">
        <v>1334</v>
      </c>
      <c r="G28" s="105">
        <v>2775</v>
      </c>
      <c r="H28" s="105">
        <v>2179</v>
      </c>
      <c r="I28" s="105">
        <v>1716</v>
      </c>
      <c r="J28" s="105">
        <v>949</v>
      </c>
      <c r="K28" s="105">
        <v>1492</v>
      </c>
      <c r="L28" s="105">
        <v>1086</v>
      </c>
      <c r="M28" s="105">
        <v>955</v>
      </c>
      <c r="N28" s="103">
        <f t="shared" si="11"/>
        <v>21741</v>
      </c>
      <c r="O28" s="49">
        <f t="shared" ref="O28:O33" si="13">SUM((N28-N27)/N27)</f>
        <v>9.5264483627204036E-2</v>
      </c>
      <c r="P28" s="105"/>
    </row>
    <row r="29" spans="1:17" x14ac:dyDescent="0.25">
      <c r="A29" s="33" t="s">
        <v>147</v>
      </c>
      <c r="B29" s="105">
        <v>2387</v>
      </c>
      <c r="C29" s="105">
        <v>2580</v>
      </c>
      <c r="D29" s="105">
        <v>1845</v>
      </c>
      <c r="E29" s="105">
        <v>670</v>
      </c>
      <c r="F29" s="105">
        <v>1661</v>
      </c>
      <c r="G29" s="105">
        <v>2654</v>
      </c>
      <c r="H29" s="105">
        <v>2085</v>
      </c>
      <c r="I29" s="105">
        <v>1580</v>
      </c>
      <c r="J29" s="105">
        <v>778</v>
      </c>
      <c r="K29" s="105">
        <v>1359</v>
      </c>
      <c r="L29" s="105">
        <v>1047</v>
      </c>
      <c r="M29" s="105">
        <v>1117</v>
      </c>
      <c r="N29" s="103">
        <f t="shared" si="11"/>
        <v>19763</v>
      </c>
      <c r="O29" s="49">
        <f t="shared" si="13"/>
        <v>-9.0980175704889379E-2</v>
      </c>
      <c r="P29" s="105"/>
    </row>
    <row r="30" spans="1:17" x14ac:dyDescent="0.25">
      <c r="A30" s="33" t="s">
        <v>146</v>
      </c>
      <c r="B30" s="105">
        <v>3191</v>
      </c>
      <c r="C30" s="105">
        <v>2728</v>
      </c>
      <c r="D30" s="105">
        <v>1816</v>
      </c>
      <c r="E30" s="105">
        <v>721</v>
      </c>
      <c r="F30" s="105">
        <v>1402</v>
      </c>
      <c r="G30" s="105">
        <v>2182</v>
      </c>
      <c r="H30" s="105">
        <v>1560</v>
      </c>
      <c r="I30" s="105">
        <v>1747</v>
      </c>
      <c r="J30" s="105">
        <v>782</v>
      </c>
      <c r="K30" s="105">
        <v>1457</v>
      </c>
      <c r="L30" s="105">
        <v>1096</v>
      </c>
      <c r="M30" s="105">
        <v>1057</v>
      </c>
      <c r="N30" s="103">
        <f t="shared" si="11"/>
        <v>19739</v>
      </c>
      <c r="O30" s="49">
        <f t="shared" si="13"/>
        <v>-1.2143905277538834E-3</v>
      </c>
      <c r="P30" s="105"/>
    </row>
    <row r="31" spans="1:17" x14ac:dyDescent="0.25">
      <c r="A31" s="33" t="s">
        <v>159</v>
      </c>
      <c r="B31" s="105">
        <v>2540</v>
      </c>
      <c r="C31" s="105">
        <v>2285</v>
      </c>
      <c r="D31" s="105">
        <v>1772</v>
      </c>
      <c r="E31" s="105">
        <v>607</v>
      </c>
      <c r="F31" s="105">
        <v>1553</v>
      </c>
      <c r="G31" s="105">
        <v>2442</v>
      </c>
      <c r="H31" s="105">
        <v>1738</v>
      </c>
      <c r="I31" s="105">
        <v>1994</v>
      </c>
      <c r="J31" s="105">
        <v>767</v>
      </c>
      <c r="K31" s="105">
        <v>1353</v>
      </c>
      <c r="L31" s="105">
        <v>1123</v>
      </c>
      <c r="M31" s="105">
        <v>924</v>
      </c>
      <c r="N31" s="103">
        <f t="shared" si="11"/>
        <v>19098</v>
      </c>
      <c r="O31" s="49">
        <f t="shared" si="13"/>
        <v>-3.2473782866406606E-2</v>
      </c>
      <c r="P31" s="105"/>
    </row>
    <row r="32" spans="1:17" x14ac:dyDescent="0.25">
      <c r="A32" s="33" t="s">
        <v>183</v>
      </c>
      <c r="B32" s="105">
        <v>2506</v>
      </c>
      <c r="C32" s="105">
        <v>2593</v>
      </c>
      <c r="D32" s="105">
        <v>1561</v>
      </c>
      <c r="E32" s="105">
        <v>969</v>
      </c>
      <c r="F32" s="105">
        <v>1008</v>
      </c>
      <c r="G32" s="105">
        <v>2370</v>
      </c>
      <c r="H32" s="105">
        <v>1847</v>
      </c>
      <c r="I32" s="105">
        <v>1522</v>
      </c>
      <c r="J32" s="105">
        <v>953</v>
      </c>
      <c r="K32" s="105">
        <v>1423</v>
      </c>
      <c r="L32" s="105">
        <v>1227</v>
      </c>
      <c r="M32" s="105">
        <v>1494</v>
      </c>
      <c r="N32" s="103">
        <f t="shared" si="11"/>
        <v>19473</v>
      </c>
      <c r="O32" s="49">
        <f t="shared" si="13"/>
        <v>1.9635563933396168E-2</v>
      </c>
      <c r="P32" s="105"/>
    </row>
    <row r="33" spans="1:16" x14ac:dyDescent="0.25">
      <c r="A33" s="33" t="s">
        <v>189</v>
      </c>
      <c r="B33" s="105">
        <v>3209</v>
      </c>
      <c r="C33" s="105">
        <v>2694</v>
      </c>
      <c r="D33" s="105">
        <v>2072</v>
      </c>
      <c r="E33" s="105">
        <v>1098</v>
      </c>
      <c r="F33" s="105">
        <v>1516</v>
      </c>
      <c r="G33" s="105">
        <v>2761</v>
      </c>
      <c r="H33" s="105">
        <v>1925</v>
      </c>
      <c r="I33" s="105">
        <v>2001</v>
      </c>
      <c r="J33" s="105">
        <v>977</v>
      </c>
      <c r="K33" s="105">
        <v>1637</v>
      </c>
      <c r="L33" s="105">
        <v>1361</v>
      </c>
      <c r="M33" s="105">
        <v>1594</v>
      </c>
      <c r="N33" s="103">
        <f t="shared" si="11"/>
        <v>22845</v>
      </c>
      <c r="O33" s="49">
        <f t="shared" si="13"/>
        <v>0.17316284085657063</v>
      </c>
      <c r="P33" s="105"/>
    </row>
    <row r="34" spans="1:16" x14ac:dyDescent="0.25">
      <c r="A34" s="33" t="s">
        <v>242</v>
      </c>
      <c r="B34" s="105">
        <v>3379</v>
      </c>
      <c r="C34" s="105">
        <v>2823</v>
      </c>
      <c r="D34" s="105">
        <v>2450</v>
      </c>
      <c r="E34" s="105">
        <v>1019</v>
      </c>
      <c r="F34" s="105">
        <v>1506</v>
      </c>
      <c r="G34" s="105">
        <v>2046</v>
      </c>
      <c r="H34" s="105">
        <v>1904</v>
      </c>
      <c r="I34" s="105">
        <v>2142</v>
      </c>
      <c r="J34" s="105">
        <v>988</v>
      </c>
      <c r="K34" s="105">
        <v>1407</v>
      </c>
      <c r="L34" s="105">
        <v>1388</v>
      </c>
      <c r="M34" s="105">
        <v>1743</v>
      </c>
      <c r="N34" s="103">
        <f t="shared" si="11"/>
        <v>22795</v>
      </c>
      <c r="O34" s="49">
        <f t="shared" ref="O34:O39" si="14">SUM((N34-N33)/N33)</f>
        <v>-2.188662727073758E-3</v>
      </c>
      <c r="P34" s="105"/>
    </row>
    <row r="35" spans="1:16" x14ac:dyDescent="0.25">
      <c r="A35" s="33" t="s">
        <v>271</v>
      </c>
      <c r="B35" s="105">
        <v>3078</v>
      </c>
      <c r="C35" s="105">
        <v>2869</v>
      </c>
      <c r="D35" s="105">
        <v>2124</v>
      </c>
      <c r="E35" s="105">
        <v>1007</v>
      </c>
      <c r="F35" s="105">
        <v>1693</v>
      </c>
      <c r="G35" s="105">
        <v>2860</v>
      </c>
      <c r="H35" s="105">
        <v>1923</v>
      </c>
      <c r="I35" s="105">
        <v>1842</v>
      </c>
      <c r="J35" s="105">
        <v>1141</v>
      </c>
      <c r="K35" s="105">
        <v>1332</v>
      </c>
      <c r="L35" s="105">
        <v>1225</v>
      </c>
      <c r="M35" s="105">
        <v>1482</v>
      </c>
      <c r="N35" s="103">
        <f t="shared" si="11"/>
        <v>22576</v>
      </c>
      <c r="O35" s="49">
        <f t="shared" si="14"/>
        <v>-9.6073700372888791E-3</v>
      </c>
      <c r="P35" s="105"/>
    </row>
    <row r="36" spans="1:16" x14ac:dyDescent="0.25">
      <c r="A36" s="33" t="s">
        <v>291</v>
      </c>
      <c r="B36" s="105">
        <v>2610</v>
      </c>
      <c r="C36" s="105">
        <v>2553</v>
      </c>
      <c r="D36" s="105">
        <v>2392</v>
      </c>
      <c r="E36" s="105">
        <v>841</v>
      </c>
      <c r="F36" s="105">
        <v>1687</v>
      </c>
      <c r="G36" s="105">
        <v>2562</v>
      </c>
      <c r="H36" s="105">
        <v>1855</v>
      </c>
      <c r="I36" s="105">
        <v>2099</v>
      </c>
      <c r="J36" s="105">
        <v>754</v>
      </c>
      <c r="K36" s="105">
        <v>1316</v>
      </c>
      <c r="L36" s="105">
        <v>1316</v>
      </c>
      <c r="M36" s="105">
        <v>1845</v>
      </c>
      <c r="N36" s="103">
        <f t="shared" si="11"/>
        <v>21830</v>
      </c>
      <c r="O36" s="49">
        <f t="shared" si="14"/>
        <v>-3.3043940467753365E-2</v>
      </c>
      <c r="P36" s="105"/>
    </row>
    <row r="37" spans="1:16" x14ac:dyDescent="0.25">
      <c r="A37" s="33" t="s">
        <v>302</v>
      </c>
      <c r="B37" s="105">
        <v>3947</v>
      </c>
      <c r="C37" s="105">
        <v>3193</v>
      </c>
      <c r="D37" s="105">
        <v>2729</v>
      </c>
      <c r="E37" s="105">
        <v>1321</v>
      </c>
      <c r="F37" s="105">
        <v>1063</v>
      </c>
      <c r="G37" s="105">
        <v>1973</v>
      </c>
      <c r="H37" s="105">
        <v>1678</v>
      </c>
      <c r="I37" s="105">
        <v>1726</v>
      </c>
      <c r="J37" s="105">
        <v>875</v>
      </c>
      <c r="K37" s="105">
        <v>1380</v>
      </c>
      <c r="L37" s="105">
        <v>1044</v>
      </c>
      <c r="M37" s="105">
        <v>1526</v>
      </c>
      <c r="N37" s="103">
        <f t="shared" si="11"/>
        <v>22455</v>
      </c>
      <c r="O37" s="49">
        <f t="shared" si="14"/>
        <v>2.8630325240494733E-2</v>
      </c>
      <c r="P37" s="105"/>
    </row>
    <row r="38" spans="1:16" x14ac:dyDescent="0.25">
      <c r="A38" s="33" t="s">
        <v>311</v>
      </c>
      <c r="B38" s="105">
        <v>2577</v>
      </c>
      <c r="C38" s="105">
        <v>2271</v>
      </c>
      <c r="D38" s="105">
        <v>1762</v>
      </c>
      <c r="E38" s="105">
        <v>547</v>
      </c>
      <c r="F38" s="105">
        <v>1355</v>
      </c>
      <c r="G38" s="105">
        <v>1721</v>
      </c>
      <c r="H38" s="105">
        <v>1540</v>
      </c>
      <c r="I38" s="105">
        <v>1641</v>
      </c>
      <c r="J38" s="105">
        <v>903</v>
      </c>
      <c r="K38" s="105">
        <v>1134</v>
      </c>
      <c r="L38" s="105">
        <v>942</v>
      </c>
      <c r="M38" s="105">
        <v>1809</v>
      </c>
      <c r="N38" s="103">
        <f t="shared" si="11"/>
        <v>18202</v>
      </c>
      <c r="O38" s="49">
        <f t="shared" si="14"/>
        <v>-0.18940102427076375</v>
      </c>
      <c r="P38" s="105"/>
    </row>
    <row r="39" spans="1:16" x14ac:dyDescent="0.25">
      <c r="A39" s="33" t="s">
        <v>324</v>
      </c>
      <c r="B39" s="105">
        <v>2160</v>
      </c>
      <c r="C39" s="105">
        <v>1796</v>
      </c>
      <c r="D39" s="105">
        <v>2258</v>
      </c>
      <c r="E39" s="105">
        <v>614</v>
      </c>
      <c r="F39" s="105">
        <v>2166</v>
      </c>
      <c r="G39" s="105">
        <v>1762</v>
      </c>
      <c r="H39" s="105">
        <v>1951</v>
      </c>
      <c r="I39" s="105">
        <v>2037</v>
      </c>
      <c r="J39" s="105">
        <v>531</v>
      </c>
      <c r="K39" s="105">
        <v>1134</v>
      </c>
      <c r="L39" s="105">
        <v>717</v>
      </c>
      <c r="M39" s="105">
        <v>2696</v>
      </c>
      <c r="N39" s="103">
        <f t="shared" si="11"/>
        <v>19822</v>
      </c>
      <c r="O39" s="49">
        <f t="shared" si="14"/>
        <v>8.9001208658389189E-2</v>
      </c>
      <c r="P39" s="105"/>
    </row>
    <row r="40" spans="1:16" x14ac:dyDescent="0.25">
      <c r="A40" s="33" t="s">
        <v>340</v>
      </c>
      <c r="B40" s="105">
        <v>2769</v>
      </c>
      <c r="C40" s="105">
        <v>2789</v>
      </c>
      <c r="D40" s="105">
        <v>3225</v>
      </c>
      <c r="E40" s="105">
        <v>1469</v>
      </c>
      <c r="F40" s="105">
        <v>2045</v>
      </c>
      <c r="G40" s="105">
        <v>4366</v>
      </c>
      <c r="H40" s="105">
        <v>2512</v>
      </c>
      <c r="I40" s="105">
        <v>1809</v>
      </c>
      <c r="J40" s="105">
        <v>706</v>
      </c>
      <c r="K40" s="105">
        <v>1957</v>
      </c>
      <c r="L40" s="105">
        <v>1401</v>
      </c>
      <c r="M40" s="105">
        <v>1937</v>
      </c>
      <c r="N40" s="103">
        <f t="shared" si="11"/>
        <v>26985</v>
      </c>
      <c r="O40" s="49">
        <f t="shared" ref="O40" si="15">SUM((N40-N39)/N39)</f>
        <v>0.36136615881343959</v>
      </c>
      <c r="P40" s="105"/>
    </row>
    <row r="41" spans="1:16" ht="13.2" customHeight="1" x14ac:dyDescent="0.25">
      <c r="A41" s="33" t="s">
        <v>386</v>
      </c>
      <c r="B41" s="105">
        <v>2356</v>
      </c>
      <c r="C41" s="105">
        <v>2387</v>
      </c>
      <c r="D41" s="105">
        <v>2409</v>
      </c>
      <c r="E41" s="105">
        <v>755</v>
      </c>
      <c r="F41" s="105">
        <v>1672</v>
      </c>
      <c r="G41" s="105">
        <v>1638</v>
      </c>
      <c r="H41" s="105">
        <v>1702</v>
      </c>
      <c r="I41" s="105">
        <v>1717</v>
      </c>
      <c r="J41" s="105">
        <v>824</v>
      </c>
      <c r="K41" s="105">
        <v>1027</v>
      </c>
      <c r="L41" s="105">
        <v>708</v>
      </c>
      <c r="M41" s="105">
        <v>1705</v>
      </c>
      <c r="N41" s="103">
        <f t="shared" ref="N41" si="16">SUM(B41:M41)</f>
        <v>18900</v>
      </c>
      <c r="O41" s="49">
        <f t="shared" ref="O41" si="17">SUM((N41-N40)/N40)</f>
        <v>-0.29961089494163423</v>
      </c>
    </row>
  </sheetData>
  <phoneticPr fontId="0" type="noConversion"/>
  <pageMargins left="0.75" right="0.75" top="1" bottom="1" header="0.5" footer="0.5"/>
  <pageSetup scale="51" orientation="landscape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T47"/>
  <sheetViews>
    <sheetView showOutlineSymbols="0" zoomScale="80" zoomScaleNormal="87" workbookViewId="0">
      <pane xSplit="1" ySplit="3" topLeftCell="B15" activePane="bottomRight" state="frozen"/>
      <selection pane="topRight"/>
      <selection pane="bottomLeft"/>
      <selection pane="bottomRight" activeCell="B16" sqref="B16"/>
    </sheetView>
  </sheetViews>
  <sheetFormatPr defaultColWidth="9.6328125" defaultRowHeight="13.8" x14ac:dyDescent="0.25"/>
  <cols>
    <col min="1" max="1" width="13.6328125" style="32" customWidth="1"/>
    <col min="2" max="16384" width="9.6328125" style="32"/>
  </cols>
  <sheetData>
    <row r="1" spans="1:20" x14ac:dyDescent="0.25">
      <c r="G1" s="32" t="s">
        <v>413</v>
      </c>
      <c r="Q1" s="32" t="s">
        <v>413</v>
      </c>
    </row>
    <row r="2" spans="1:20" x14ac:dyDescent="0.25">
      <c r="B2" s="32" t="s">
        <v>98</v>
      </c>
      <c r="F2" s="32" t="s">
        <v>51</v>
      </c>
      <c r="H2" s="32" t="s">
        <v>100</v>
      </c>
      <c r="L2" s="32" t="s">
        <v>248</v>
      </c>
      <c r="O2" s="32" t="s">
        <v>354</v>
      </c>
      <c r="R2" s="32" t="s">
        <v>52</v>
      </c>
    </row>
    <row r="3" spans="1:20" x14ac:dyDescent="0.25">
      <c r="A3" s="90" t="s">
        <v>53</v>
      </c>
      <c r="B3" s="82" t="s">
        <v>54</v>
      </c>
      <c r="C3" s="82" t="s">
        <v>99</v>
      </c>
      <c r="D3" s="82" t="s">
        <v>55</v>
      </c>
      <c r="E3" s="82" t="s">
        <v>54</v>
      </c>
      <c r="F3" s="82" t="s">
        <v>99</v>
      </c>
      <c r="G3" s="82" t="s">
        <v>55</v>
      </c>
      <c r="H3" s="82" t="s">
        <v>54</v>
      </c>
      <c r="I3" s="82" t="s">
        <v>99</v>
      </c>
      <c r="J3" s="82" t="s">
        <v>55</v>
      </c>
      <c r="K3" s="82" t="s">
        <v>54</v>
      </c>
      <c r="L3" s="82" t="s">
        <v>99</v>
      </c>
      <c r="M3" s="82" t="s">
        <v>55</v>
      </c>
      <c r="N3" s="82" t="s">
        <v>54</v>
      </c>
      <c r="O3" s="82" t="s">
        <v>99</v>
      </c>
      <c r="P3" s="82" t="s">
        <v>55</v>
      </c>
      <c r="Q3" s="82" t="s">
        <v>54</v>
      </c>
      <c r="R3" s="82" t="s">
        <v>99</v>
      </c>
      <c r="S3" s="82" t="s">
        <v>55</v>
      </c>
      <c r="T3" s="82" t="s">
        <v>15</v>
      </c>
    </row>
    <row r="4" spans="1:20" x14ac:dyDescent="0.25">
      <c r="A4" s="35" t="s">
        <v>3</v>
      </c>
      <c r="B4" s="104">
        <v>417</v>
      </c>
      <c r="C4" s="104">
        <v>99</v>
      </c>
      <c r="D4" s="104">
        <v>62</v>
      </c>
      <c r="E4" s="104">
        <v>564</v>
      </c>
      <c r="F4" s="104">
        <v>138</v>
      </c>
      <c r="G4" s="104">
        <v>527</v>
      </c>
      <c r="H4" s="104">
        <v>221</v>
      </c>
      <c r="I4" s="104">
        <v>70</v>
      </c>
      <c r="J4" s="104">
        <v>43</v>
      </c>
      <c r="K4" s="104">
        <v>124</v>
      </c>
      <c r="L4" s="104">
        <v>45</v>
      </c>
      <c r="M4" s="104">
        <v>4</v>
      </c>
      <c r="N4" s="104">
        <v>18</v>
      </c>
      <c r="O4" s="104">
        <v>20</v>
      </c>
      <c r="P4" s="104">
        <v>4</v>
      </c>
      <c r="Q4" s="106">
        <f t="shared" ref="Q4:S4" si="0">SUM(B4+E4+H4+K4+N4)</f>
        <v>1344</v>
      </c>
      <c r="R4" s="106">
        <f t="shared" si="0"/>
        <v>372</v>
      </c>
      <c r="S4" s="106">
        <f t="shared" si="0"/>
        <v>640</v>
      </c>
      <c r="T4" s="106">
        <f t="shared" ref="T4" si="1">SUM(Q4:S4)</f>
        <v>2356</v>
      </c>
    </row>
    <row r="5" spans="1:20" x14ac:dyDescent="0.25">
      <c r="A5" s="32" t="s">
        <v>4</v>
      </c>
      <c r="B5" s="105">
        <v>304</v>
      </c>
      <c r="C5" s="105">
        <v>60</v>
      </c>
      <c r="D5" s="105">
        <v>83</v>
      </c>
      <c r="E5" s="105">
        <v>563</v>
      </c>
      <c r="F5" s="105">
        <v>107</v>
      </c>
      <c r="G5" s="105">
        <v>722</v>
      </c>
      <c r="H5" s="105">
        <v>251</v>
      </c>
      <c r="I5" s="105">
        <v>63</v>
      </c>
      <c r="J5" s="105">
        <v>58</v>
      </c>
      <c r="K5" s="105">
        <v>96</v>
      </c>
      <c r="L5" s="105">
        <v>43</v>
      </c>
      <c r="M5" s="105">
        <v>7</v>
      </c>
      <c r="N5" s="105">
        <v>14</v>
      </c>
      <c r="O5" s="105">
        <v>16</v>
      </c>
      <c r="P5" s="105">
        <v>0</v>
      </c>
      <c r="Q5" s="106">
        <f t="shared" ref="Q5" si="2">SUM(B5+E5+H5+K5+N5)</f>
        <v>1228</v>
      </c>
      <c r="R5" s="106">
        <f t="shared" ref="R5" si="3">SUM(C5+F5+I5+L5+O5)</f>
        <v>289</v>
      </c>
      <c r="S5" s="106">
        <f t="shared" ref="S5" si="4">SUM(D5+G5+J5+M5+P5)</f>
        <v>870</v>
      </c>
      <c r="T5" s="106">
        <f t="shared" ref="T5" si="5">SUM(Q5:S5)</f>
        <v>2387</v>
      </c>
    </row>
    <row r="6" spans="1:20" x14ac:dyDescent="0.25">
      <c r="A6" s="32" t="s">
        <v>5</v>
      </c>
      <c r="B6" s="105">
        <v>277</v>
      </c>
      <c r="C6" s="105">
        <v>48</v>
      </c>
      <c r="D6" s="105">
        <v>80</v>
      </c>
      <c r="E6" s="105">
        <v>446</v>
      </c>
      <c r="F6" s="105">
        <v>47</v>
      </c>
      <c r="G6" s="105">
        <v>1176</v>
      </c>
      <c r="H6" s="105">
        <v>141</v>
      </c>
      <c r="I6" s="105">
        <v>10</v>
      </c>
      <c r="J6" s="105">
        <v>50</v>
      </c>
      <c r="K6" s="105">
        <v>64</v>
      </c>
      <c r="L6" s="105">
        <v>25</v>
      </c>
      <c r="M6" s="105">
        <v>2</v>
      </c>
      <c r="N6" s="105">
        <v>12</v>
      </c>
      <c r="O6" s="105">
        <v>30</v>
      </c>
      <c r="P6" s="105">
        <v>1</v>
      </c>
      <c r="Q6" s="106">
        <f t="shared" ref="Q6" si="6">SUM(B6+E6+H6+K6+N6)</f>
        <v>940</v>
      </c>
      <c r="R6" s="106">
        <f t="shared" ref="R6" si="7">SUM(C6+F6+I6+L6+O6)</f>
        <v>160</v>
      </c>
      <c r="S6" s="106">
        <f t="shared" ref="S6" si="8">SUM(D6+G6+J6+M6+P6)</f>
        <v>1309</v>
      </c>
      <c r="T6" s="106">
        <f t="shared" ref="T6" si="9">SUM(Q6:S6)</f>
        <v>2409</v>
      </c>
    </row>
    <row r="7" spans="1:20" x14ac:dyDescent="0.25">
      <c r="A7" s="32" t="s">
        <v>6</v>
      </c>
      <c r="B7" s="105">
        <v>186</v>
      </c>
      <c r="C7" s="105">
        <v>16</v>
      </c>
      <c r="D7" s="105">
        <v>24</v>
      </c>
      <c r="E7" s="105">
        <v>280</v>
      </c>
      <c r="F7" s="105">
        <v>21</v>
      </c>
      <c r="G7" s="105">
        <v>67</v>
      </c>
      <c r="H7" s="105">
        <v>58</v>
      </c>
      <c r="I7" s="105">
        <v>18</v>
      </c>
      <c r="J7" s="105">
        <v>23</v>
      </c>
      <c r="K7" s="105">
        <v>28</v>
      </c>
      <c r="L7" s="105">
        <v>7</v>
      </c>
      <c r="M7" s="105">
        <v>3</v>
      </c>
      <c r="N7" s="105">
        <v>6</v>
      </c>
      <c r="O7" s="105">
        <v>16</v>
      </c>
      <c r="P7" s="105">
        <v>2</v>
      </c>
      <c r="Q7" s="106">
        <f t="shared" ref="Q7:Q13" si="10">SUM(B7+E7+H7+K7+N7)</f>
        <v>558</v>
      </c>
      <c r="R7" s="106">
        <f t="shared" ref="R7:R13" si="11">SUM(C7+F7+I7+L7+O7)</f>
        <v>78</v>
      </c>
      <c r="S7" s="106">
        <f t="shared" ref="S7:S13" si="12">SUM(D7+G7+J7+M7+P7)</f>
        <v>119</v>
      </c>
      <c r="T7" s="106">
        <f t="shared" ref="T7:T13" si="13">SUM(Q7:S7)</f>
        <v>755</v>
      </c>
    </row>
    <row r="8" spans="1:20" x14ac:dyDescent="0.25">
      <c r="A8" s="32" t="s">
        <v>7</v>
      </c>
      <c r="B8" s="105">
        <v>416</v>
      </c>
      <c r="C8" s="105">
        <v>84</v>
      </c>
      <c r="D8" s="105">
        <v>82</v>
      </c>
      <c r="E8" s="105">
        <v>361</v>
      </c>
      <c r="F8" s="105">
        <v>79</v>
      </c>
      <c r="G8" s="105">
        <v>344</v>
      </c>
      <c r="H8" s="105">
        <v>101</v>
      </c>
      <c r="I8" s="105">
        <v>28</v>
      </c>
      <c r="J8" s="105">
        <v>41</v>
      </c>
      <c r="K8" s="105">
        <v>117</v>
      </c>
      <c r="L8" s="105">
        <v>9</v>
      </c>
      <c r="M8" s="105">
        <v>7</v>
      </c>
      <c r="N8" s="105">
        <v>2</v>
      </c>
      <c r="O8" s="105">
        <v>0</v>
      </c>
      <c r="P8" s="105">
        <v>1</v>
      </c>
      <c r="Q8" s="106">
        <f t="shared" si="10"/>
        <v>997</v>
      </c>
      <c r="R8" s="106">
        <f t="shared" si="11"/>
        <v>200</v>
      </c>
      <c r="S8" s="106">
        <f t="shared" si="12"/>
        <v>475</v>
      </c>
      <c r="T8" s="106">
        <f t="shared" si="13"/>
        <v>1672</v>
      </c>
    </row>
    <row r="9" spans="1:20" x14ac:dyDescent="0.25">
      <c r="A9" s="32" t="s">
        <v>8</v>
      </c>
      <c r="B9" s="105">
        <v>301</v>
      </c>
      <c r="C9" s="105">
        <v>69</v>
      </c>
      <c r="D9" s="105">
        <v>45</v>
      </c>
      <c r="E9" s="105">
        <v>348</v>
      </c>
      <c r="F9" s="105">
        <v>53</v>
      </c>
      <c r="G9" s="105">
        <v>419</v>
      </c>
      <c r="H9" s="105">
        <v>113</v>
      </c>
      <c r="I9" s="105">
        <v>3</v>
      </c>
      <c r="J9" s="105">
        <v>28</v>
      </c>
      <c r="K9" s="105">
        <v>206</v>
      </c>
      <c r="L9" s="105">
        <v>16</v>
      </c>
      <c r="M9" s="105">
        <v>8</v>
      </c>
      <c r="N9" s="105">
        <v>15</v>
      </c>
      <c r="O9" s="105">
        <v>14</v>
      </c>
      <c r="P9" s="105">
        <v>0</v>
      </c>
      <c r="Q9" s="106">
        <f t="shared" si="10"/>
        <v>983</v>
      </c>
      <c r="R9" s="106">
        <f t="shared" si="11"/>
        <v>155</v>
      </c>
      <c r="S9" s="106">
        <f t="shared" si="12"/>
        <v>500</v>
      </c>
      <c r="T9" s="103">
        <f t="shared" si="13"/>
        <v>1638</v>
      </c>
    </row>
    <row r="10" spans="1:20" x14ac:dyDescent="0.25">
      <c r="A10" s="32" t="s">
        <v>9</v>
      </c>
      <c r="B10" s="105">
        <v>252</v>
      </c>
      <c r="C10" s="105">
        <v>40</v>
      </c>
      <c r="D10" s="105">
        <v>51</v>
      </c>
      <c r="E10" s="105">
        <v>281</v>
      </c>
      <c r="F10" s="105">
        <v>46</v>
      </c>
      <c r="G10" s="105">
        <v>609</v>
      </c>
      <c r="H10" s="105">
        <v>104</v>
      </c>
      <c r="I10" s="105">
        <v>31</v>
      </c>
      <c r="J10" s="105">
        <v>119</v>
      </c>
      <c r="K10" s="105">
        <v>114</v>
      </c>
      <c r="L10" s="105">
        <v>20</v>
      </c>
      <c r="M10" s="105">
        <v>14</v>
      </c>
      <c r="N10" s="105">
        <v>5</v>
      </c>
      <c r="O10" s="105">
        <v>14</v>
      </c>
      <c r="P10" s="105">
        <v>2</v>
      </c>
      <c r="Q10" s="106">
        <f t="shared" si="10"/>
        <v>756</v>
      </c>
      <c r="R10" s="106">
        <f t="shared" si="11"/>
        <v>151</v>
      </c>
      <c r="S10" s="106">
        <f t="shared" si="12"/>
        <v>795</v>
      </c>
      <c r="T10" s="103">
        <f t="shared" si="13"/>
        <v>1702</v>
      </c>
    </row>
    <row r="11" spans="1:20" x14ac:dyDescent="0.25">
      <c r="A11" s="32" t="s">
        <v>10</v>
      </c>
      <c r="B11" s="105">
        <v>309</v>
      </c>
      <c r="C11" s="105">
        <v>55</v>
      </c>
      <c r="D11" s="105">
        <v>36</v>
      </c>
      <c r="E11" s="105">
        <v>372</v>
      </c>
      <c r="F11" s="105">
        <v>48</v>
      </c>
      <c r="G11" s="105">
        <v>499</v>
      </c>
      <c r="H11" s="105">
        <v>129</v>
      </c>
      <c r="I11" s="105">
        <v>40</v>
      </c>
      <c r="J11" s="105">
        <v>85</v>
      </c>
      <c r="K11" s="105">
        <v>58</v>
      </c>
      <c r="L11" s="105">
        <v>40</v>
      </c>
      <c r="M11" s="105">
        <v>23</v>
      </c>
      <c r="N11" s="105">
        <v>10</v>
      </c>
      <c r="O11" s="105">
        <v>10</v>
      </c>
      <c r="P11" s="105">
        <v>3</v>
      </c>
      <c r="Q11" s="106">
        <f t="shared" si="10"/>
        <v>878</v>
      </c>
      <c r="R11" s="106">
        <f t="shared" si="11"/>
        <v>193</v>
      </c>
      <c r="S11" s="106">
        <f t="shared" si="12"/>
        <v>646</v>
      </c>
      <c r="T11" s="103">
        <f t="shared" si="13"/>
        <v>1717</v>
      </c>
    </row>
    <row r="12" spans="1:20" x14ac:dyDescent="0.25">
      <c r="A12" s="32" t="s">
        <v>11</v>
      </c>
      <c r="B12" s="105">
        <v>128</v>
      </c>
      <c r="C12" s="105">
        <v>14</v>
      </c>
      <c r="D12" s="105">
        <v>17</v>
      </c>
      <c r="E12" s="105">
        <v>170</v>
      </c>
      <c r="F12" s="105">
        <v>35</v>
      </c>
      <c r="G12" s="105">
        <v>356</v>
      </c>
      <c r="H12" s="105">
        <v>47</v>
      </c>
      <c r="I12" s="105">
        <v>7</v>
      </c>
      <c r="J12" s="105">
        <v>25</v>
      </c>
      <c r="K12" s="105">
        <v>9</v>
      </c>
      <c r="L12" s="105">
        <v>1</v>
      </c>
      <c r="M12" s="105">
        <v>13</v>
      </c>
      <c r="N12" s="105">
        <v>1</v>
      </c>
      <c r="O12" s="105">
        <v>1</v>
      </c>
      <c r="P12" s="105">
        <v>0</v>
      </c>
      <c r="Q12" s="106">
        <f t="shared" si="10"/>
        <v>355</v>
      </c>
      <c r="R12" s="106">
        <f t="shared" si="11"/>
        <v>58</v>
      </c>
      <c r="S12" s="106">
        <f t="shared" si="12"/>
        <v>411</v>
      </c>
      <c r="T12" s="103">
        <f t="shared" si="13"/>
        <v>824</v>
      </c>
    </row>
    <row r="13" spans="1:20" x14ac:dyDescent="0.25">
      <c r="A13" s="32" t="s">
        <v>12</v>
      </c>
      <c r="B13" s="105">
        <v>247</v>
      </c>
      <c r="C13" s="105">
        <v>54</v>
      </c>
      <c r="D13" s="105">
        <v>36</v>
      </c>
      <c r="E13" s="105">
        <v>196</v>
      </c>
      <c r="F13" s="105">
        <v>42</v>
      </c>
      <c r="G13" s="105">
        <v>361</v>
      </c>
      <c r="H13" s="105">
        <v>49</v>
      </c>
      <c r="I13" s="105">
        <v>11</v>
      </c>
      <c r="J13" s="105">
        <v>19</v>
      </c>
      <c r="K13" s="105">
        <v>6</v>
      </c>
      <c r="L13" s="105">
        <v>1</v>
      </c>
      <c r="M13" s="105">
        <v>5</v>
      </c>
      <c r="N13" s="105"/>
      <c r="O13" s="105"/>
      <c r="P13" s="105"/>
      <c r="Q13" s="106">
        <f t="shared" si="10"/>
        <v>498</v>
      </c>
      <c r="R13" s="106">
        <f t="shared" si="11"/>
        <v>108</v>
      </c>
      <c r="S13" s="106">
        <f t="shared" si="12"/>
        <v>421</v>
      </c>
      <c r="T13" s="103">
        <f t="shared" si="13"/>
        <v>1027</v>
      </c>
    </row>
    <row r="14" spans="1:20" x14ac:dyDescent="0.25">
      <c r="A14" s="32" t="s">
        <v>13</v>
      </c>
      <c r="B14" s="105">
        <v>182</v>
      </c>
      <c r="C14" s="105">
        <v>29</v>
      </c>
      <c r="D14" s="105">
        <v>25</v>
      </c>
      <c r="E14" s="105">
        <v>165</v>
      </c>
      <c r="F14" s="105">
        <v>53</v>
      </c>
      <c r="G14" s="105">
        <v>224</v>
      </c>
      <c r="H14" s="105">
        <v>18</v>
      </c>
      <c r="I14" s="105">
        <v>1</v>
      </c>
      <c r="J14" s="105">
        <v>10</v>
      </c>
      <c r="K14" s="105">
        <v>0</v>
      </c>
      <c r="L14" s="105">
        <v>0</v>
      </c>
      <c r="M14" s="105">
        <v>1</v>
      </c>
      <c r="N14" s="105"/>
      <c r="O14" s="105"/>
      <c r="P14" s="105"/>
      <c r="Q14" s="106">
        <f>SUM(B14+E14+H14+K14+N14)</f>
        <v>365</v>
      </c>
      <c r="R14" s="106">
        <f>SUM(C14+F14+I14+L14+O14)</f>
        <v>83</v>
      </c>
      <c r="S14" s="106">
        <f>SUM(D14+G14+J14+M14+P14)</f>
        <v>260</v>
      </c>
      <c r="T14" s="103">
        <f t="shared" ref="T14:T15" si="14">SUM(Q14:S14)</f>
        <v>708</v>
      </c>
    </row>
    <row r="15" spans="1:20" x14ac:dyDescent="0.25">
      <c r="A15" s="32" t="s">
        <v>14</v>
      </c>
      <c r="B15" s="105">
        <v>391</v>
      </c>
      <c r="C15" s="105">
        <v>89</v>
      </c>
      <c r="D15" s="105">
        <v>67</v>
      </c>
      <c r="E15" s="105">
        <v>404</v>
      </c>
      <c r="F15" s="105">
        <v>109</v>
      </c>
      <c r="G15" s="105">
        <v>435</v>
      </c>
      <c r="H15" s="105">
        <v>84</v>
      </c>
      <c r="I15" s="105">
        <v>14</v>
      </c>
      <c r="J15" s="105">
        <v>57</v>
      </c>
      <c r="K15" s="105">
        <v>22</v>
      </c>
      <c r="L15" s="105">
        <v>5</v>
      </c>
      <c r="M15" s="105">
        <v>25</v>
      </c>
      <c r="N15" s="105"/>
      <c r="O15" s="105"/>
      <c r="P15" s="105"/>
      <c r="Q15" s="106">
        <f t="shared" ref="Q15" si="15">SUM(B15+E15+H15+K15+N15)</f>
        <v>901</v>
      </c>
      <c r="R15" s="106">
        <f t="shared" ref="R15" si="16">SUM(C15+F15+I15+L15+O15)</f>
        <v>217</v>
      </c>
      <c r="S15" s="106">
        <f t="shared" ref="S15" si="17">SUM(D15+G15+J15+M15+P15)</f>
        <v>584</v>
      </c>
      <c r="T15" s="103">
        <f t="shared" si="14"/>
        <v>1702</v>
      </c>
    </row>
    <row r="16" spans="1:20" x14ac:dyDescent="0.25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</row>
    <row r="17" spans="1:20" x14ac:dyDescent="0.25">
      <c r="A17" s="32" t="s">
        <v>15</v>
      </c>
      <c r="B17" s="103">
        <f t="shared" ref="B17:P17" si="18">SUM(B4:B15)</f>
        <v>3410</v>
      </c>
      <c r="C17" s="103">
        <f t="shared" si="18"/>
        <v>657</v>
      </c>
      <c r="D17" s="103">
        <f t="shared" si="18"/>
        <v>608</v>
      </c>
      <c r="E17" s="103">
        <f t="shared" si="18"/>
        <v>4150</v>
      </c>
      <c r="F17" s="103">
        <f t="shared" si="18"/>
        <v>778</v>
      </c>
      <c r="G17" s="103">
        <f t="shared" si="18"/>
        <v>5739</v>
      </c>
      <c r="H17" s="103">
        <f t="shared" si="18"/>
        <v>1316</v>
      </c>
      <c r="I17" s="103">
        <f t="shared" si="18"/>
        <v>296</v>
      </c>
      <c r="J17" s="103">
        <f t="shared" si="18"/>
        <v>558</v>
      </c>
      <c r="K17" s="103">
        <f t="shared" si="18"/>
        <v>844</v>
      </c>
      <c r="L17" s="103">
        <f t="shared" si="18"/>
        <v>212</v>
      </c>
      <c r="M17" s="103">
        <f t="shared" si="18"/>
        <v>112</v>
      </c>
      <c r="N17" s="103">
        <f t="shared" si="18"/>
        <v>83</v>
      </c>
      <c r="O17" s="103">
        <f t="shared" si="18"/>
        <v>121</v>
      </c>
      <c r="P17" s="103">
        <f t="shared" si="18"/>
        <v>13</v>
      </c>
      <c r="Q17" s="103">
        <f t="shared" ref="Q17:T17" si="19">SUM(Q4:Q15)</f>
        <v>9803</v>
      </c>
      <c r="R17" s="103">
        <f t="shared" si="19"/>
        <v>2064</v>
      </c>
      <c r="S17" s="103">
        <f t="shared" si="19"/>
        <v>7030</v>
      </c>
      <c r="T17" s="103">
        <f t="shared" si="19"/>
        <v>18897</v>
      </c>
    </row>
    <row r="18" spans="1:20" x14ac:dyDescent="0.25">
      <c r="A18" s="32" t="s">
        <v>17</v>
      </c>
      <c r="B18" s="107">
        <f t="shared" ref="B18:P18" si="20">AVERAGE(B4:B15)</f>
        <v>284.16666666666669</v>
      </c>
      <c r="C18" s="107">
        <f t="shared" si="20"/>
        <v>54.75</v>
      </c>
      <c r="D18" s="107">
        <f t="shared" si="20"/>
        <v>50.666666666666664</v>
      </c>
      <c r="E18" s="107">
        <f t="shared" si="20"/>
        <v>345.83333333333331</v>
      </c>
      <c r="F18" s="107">
        <f t="shared" si="20"/>
        <v>64.833333333333329</v>
      </c>
      <c r="G18" s="107">
        <f t="shared" si="20"/>
        <v>478.25</v>
      </c>
      <c r="H18" s="107">
        <f t="shared" si="20"/>
        <v>109.66666666666667</v>
      </c>
      <c r="I18" s="107">
        <f t="shared" si="20"/>
        <v>24.666666666666668</v>
      </c>
      <c r="J18" s="107">
        <f t="shared" si="20"/>
        <v>46.5</v>
      </c>
      <c r="K18" s="107">
        <f t="shared" si="20"/>
        <v>70.333333333333329</v>
      </c>
      <c r="L18" s="107">
        <f t="shared" si="20"/>
        <v>17.666666666666668</v>
      </c>
      <c r="M18" s="107">
        <f t="shared" si="20"/>
        <v>9.3333333333333339</v>
      </c>
      <c r="N18" s="107">
        <f t="shared" si="20"/>
        <v>9.2222222222222214</v>
      </c>
      <c r="O18" s="107">
        <f t="shared" si="20"/>
        <v>13.444444444444445</v>
      </c>
      <c r="P18" s="107">
        <f t="shared" si="20"/>
        <v>1.4444444444444444</v>
      </c>
      <c r="Q18" s="107">
        <f t="shared" ref="Q18:T18" si="21">AVERAGE(Q4:Q15)</f>
        <v>816.91666666666663</v>
      </c>
      <c r="R18" s="107">
        <f t="shared" si="21"/>
        <v>172</v>
      </c>
      <c r="S18" s="107">
        <f t="shared" si="21"/>
        <v>585.83333333333337</v>
      </c>
      <c r="T18" s="107">
        <f t="shared" si="21"/>
        <v>1574.75</v>
      </c>
    </row>
    <row r="19" spans="1:20" x14ac:dyDescent="0.25">
      <c r="A19" s="32" t="s">
        <v>18</v>
      </c>
      <c r="B19" s="132">
        <f t="shared" ref="B19:P19" si="22">MAX(B4:B15)</f>
        <v>417</v>
      </c>
      <c r="C19" s="132">
        <f t="shared" si="22"/>
        <v>99</v>
      </c>
      <c r="D19" s="132">
        <f t="shared" si="22"/>
        <v>83</v>
      </c>
      <c r="E19" s="132">
        <f t="shared" si="22"/>
        <v>564</v>
      </c>
      <c r="F19" s="132">
        <f t="shared" si="22"/>
        <v>138</v>
      </c>
      <c r="G19" s="132">
        <f t="shared" si="22"/>
        <v>1176</v>
      </c>
      <c r="H19" s="132">
        <f t="shared" si="22"/>
        <v>251</v>
      </c>
      <c r="I19" s="132">
        <f t="shared" si="22"/>
        <v>70</v>
      </c>
      <c r="J19" s="132">
        <f t="shared" si="22"/>
        <v>119</v>
      </c>
      <c r="K19" s="132">
        <f t="shared" si="22"/>
        <v>206</v>
      </c>
      <c r="L19" s="132">
        <f t="shared" si="22"/>
        <v>45</v>
      </c>
      <c r="M19" s="132">
        <f t="shared" si="22"/>
        <v>25</v>
      </c>
      <c r="N19" s="132">
        <f t="shared" si="22"/>
        <v>18</v>
      </c>
      <c r="O19" s="132">
        <f t="shared" si="22"/>
        <v>30</v>
      </c>
      <c r="P19" s="132">
        <f t="shared" si="22"/>
        <v>4</v>
      </c>
      <c r="Q19" s="132">
        <f t="shared" ref="Q19:T19" si="23">MAX(Q4:Q15)</f>
        <v>1344</v>
      </c>
      <c r="R19" s="132">
        <f t="shared" si="23"/>
        <v>372</v>
      </c>
      <c r="S19" s="132">
        <f t="shared" si="23"/>
        <v>1309</v>
      </c>
      <c r="T19" s="132">
        <f t="shared" si="23"/>
        <v>2409</v>
      </c>
    </row>
    <row r="20" spans="1:20" x14ac:dyDescent="0.25">
      <c r="A20" s="32" t="s">
        <v>200</v>
      </c>
      <c r="N20" s="32" t="s">
        <v>200</v>
      </c>
    </row>
    <row r="21" spans="1:20" x14ac:dyDescent="0.25">
      <c r="A21" s="35"/>
      <c r="B21" s="69" t="s">
        <v>243</v>
      </c>
      <c r="C21" s="69" t="s">
        <v>231</v>
      </c>
      <c r="D21" s="69" t="s">
        <v>232</v>
      </c>
      <c r="E21" s="69" t="s">
        <v>233</v>
      </c>
      <c r="F21" s="69" t="s">
        <v>234</v>
      </c>
      <c r="G21" s="69" t="s">
        <v>235</v>
      </c>
      <c r="H21" s="69" t="s">
        <v>236</v>
      </c>
      <c r="I21" s="69" t="s">
        <v>237</v>
      </c>
      <c r="J21" s="69" t="s">
        <v>238</v>
      </c>
      <c r="K21" s="69" t="s">
        <v>239</v>
      </c>
      <c r="L21" s="69" t="s">
        <v>240</v>
      </c>
      <c r="M21" s="69" t="s">
        <v>241</v>
      </c>
      <c r="N21" s="69" t="s">
        <v>304</v>
      </c>
      <c r="O21" s="69" t="s">
        <v>305</v>
      </c>
      <c r="P21" s="69" t="s">
        <v>306</v>
      </c>
    </row>
    <row r="22" spans="1:20" x14ac:dyDescent="0.25">
      <c r="A22" s="33" t="s">
        <v>340</v>
      </c>
      <c r="B22" s="105">
        <v>2769</v>
      </c>
      <c r="C22" s="105">
        <v>2789</v>
      </c>
      <c r="D22" s="105">
        <v>3225</v>
      </c>
      <c r="E22" s="105">
        <v>1469</v>
      </c>
      <c r="F22" s="105">
        <v>2045</v>
      </c>
      <c r="G22" s="105">
        <v>4366</v>
      </c>
      <c r="H22" s="105">
        <v>2512</v>
      </c>
      <c r="I22" s="105">
        <v>1809</v>
      </c>
      <c r="J22" s="105">
        <v>706</v>
      </c>
      <c r="K22" s="105">
        <v>1957</v>
      </c>
      <c r="L22" s="105">
        <v>1401</v>
      </c>
      <c r="M22" s="105">
        <v>1937</v>
      </c>
      <c r="N22" s="106">
        <f>SUM(B22:M22)</f>
        <v>26985</v>
      </c>
      <c r="O22" s="109">
        <f>AVERAGE(B22:M22)</f>
        <v>2248.75</v>
      </c>
      <c r="P22" s="133">
        <f>MAX(B22:M22)</f>
        <v>4366</v>
      </c>
    </row>
    <row r="23" spans="1:20" x14ac:dyDescent="0.25">
      <c r="A23" s="33" t="s">
        <v>386</v>
      </c>
      <c r="B23" s="105">
        <v>2356</v>
      </c>
      <c r="C23" s="105">
        <v>2387</v>
      </c>
      <c r="D23" s="105">
        <v>2409</v>
      </c>
      <c r="E23" s="105">
        <v>755</v>
      </c>
      <c r="F23" s="105">
        <v>1672</v>
      </c>
      <c r="G23" s="105">
        <v>1638</v>
      </c>
      <c r="H23" s="105">
        <v>1702</v>
      </c>
      <c r="I23" s="105">
        <v>1717</v>
      </c>
      <c r="J23" s="105">
        <v>824</v>
      </c>
      <c r="K23" s="105">
        <v>1027</v>
      </c>
      <c r="L23" s="105">
        <v>708</v>
      </c>
      <c r="M23" s="105">
        <v>1702</v>
      </c>
      <c r="N23" s="103">
        <f>SUM(B23:M23)</f>
        <v>18897</v>
      </c>
      <c r="O23" s="107">
        <f>AVERAGE(B23:M23)</f>
        <v>1574.75</v>
      </c>
      <c r="P23" s="132">
        <f>MAX(B23:M23)</f>
        <v>2409</v>
      </c>
    </row>
    <row r="24" spans="1:20" x14ac:dyDescent="0.25">
      <c r="A24" s="33" t="s">
        <v>47</v>
      </c>
      <c r="B24" s="105">
        <f t="shared" ref="B24:C24" si="24">SUM(B23-B22)</f>
        <v>-413</v>
      </c>
      <c r="C24" s="105">
        <f t="shared" si="24"/>
        <v>-402</v>
      </c>
      <c r="D24" s="105">
        <f t="shared" ref="D24:E24" si="25">SUM(D23-D22)</f>
        <v>-816</v>
      </c>
      <c r="E24" s="105">
        <f t="shared" si="25"/>
        <v>-714</v>
      </c>
      <c r="F24" s="105">
        <f t="shared" ref="F24:G24" si="26">SUM(F23-F22)</f>
        <v>-373</v>
      </c>
      <c r="G24" s="105">
        <f t="shared" si="26"/>
        <v>-2728</v>
      </c>
      <c r="H24" s="105">
        <f t="shared" ref="H24:I24" si="27">SUM(H23-H22)</f>
        <v>-810</v>
      </c>
      <c r="I24" s="105">
        <f t="shared" si="27"/>
        <v>-92</v>
      </c>
      <c r="J24" s="105">
        <f t="shared" ref="J24:K24" si="28">SUM(J23-J22)</f>
        <v>118</v>
      </c>
      <c r="K24" s="105">
        <f t="shared" si="28"/>
        <v>-930</v>
      </c>
      <c r="L24" s="105">
        <f t="shared" ref="L24:M24" si="29">SUM(L23-L22)</f>
        <v>-693</v>
      </c>
      <c r="M24" s="105">
        <f t="shared" si="29"/>
        <v>-235</v>
      </c>
      <c r="N24" s="103">
        <f>SUM(B24:M24)</f>
        <v>-8088</v>
      </c>
    </row>
    <row r="25" spans="1:20" x14ac:dyDescent="0.25">
      <c r="A25" s="33" t="s">
        <v>48</v>
      </c>
      <c r="B25" s="44">
        <f t="shared" ref="B25:C25" si="30">SUM(B24/B22)</f>
        <v>-0.14915131816540267</v>
      </c>
      <c r="C25" s="44">
        <f t="shared" si="30"/>
        <v>-0.14413768375761921</v>
      </c>
      <c r="D25" s="44">
        <f t="shared" ref="D25:E25" si="31">SUM(D24/D22)</f>
        <v>-0.25302325581395346</v>
      </c>
      <c r="E25" s="44">
        <f t="shared" si="31"/>
        <v>-0.48604492852280462</v>
      </c>
      <c r="F25" s="44">
        <f t="shared" ref="F25:G25" si="32">SUM(F24/F22)</f>
        <v>-0.18239608801955989</v>
      </c>
      <c r="G25" s="44">
        <f t="shared" si="32"/>
        <v>-0.62482821804855704</v>
      </c>
      <c r="H25" s="44">
        <f t="shared" ref="H25:I25" si="33">SUM(H24/H22)</f>
        <v>-0.32245222929936307</v>
      </c>
      <c r="I25" s="44">
        <f t="shared" si="33"/>
        <v>-5.0856826976229959E-2</v>
      </c>
      <c r="J25" s="44">
        <f t="shared" ref="J25:K25" si="34">SUM(J24/J22)</f>
        <v>0.16713881019830029</v>
      </c>
      <c r="K25" s="44">
        <f t="shared" si="34"/>
        <v>-0.4752171691364333</v>
      </c>
      <c r="L25" s="44">
        <f t="shared" ref="L25:M25" si="35">SUM(L24/L22)</f>
        <v>-0.49464668094218417</v>
      </c>
      <c r="M25" s="44">
        <f t="shared" si="35"/>
        <v>-0.12132163138874548</v>
      </c>
      <c r="N25" s="45">
        <f>SUM(N24/(B22+C22+D22+E22+F22+G22+H22+I22+J22+K22+L22+M22))</f>
        <v>-0.29972206781545302</v>
      </c>
    </row>
    <row r="26" spans="1:20" ht="14.4" thickBot="1" x14ac:dyDescent="0.3">
      <c r="A26" s="32" t="s">
        <v>201</v>
      </c>
      <c r="L26" s="32" t="s">
        <v>244</v>
      </c>
      <c r="O26" s="33" t="s">
        <v>50</v>
      </c>
    </row>
    <row r="27" spans="1:20" x14ac:dyDescent="0.25">
      <c r="A27" s="48" t="s">
        <v>167</v>
      </c>
      <c r="B27" s="104">
        <v>604</v>
      </c>
      <c r="C27" s="104">
        <v>992</v>
      </c>
      <c r="D27" s="104">
        <v>976</v>
      </c>
      <c r="E27" s="104">
        <v>485</v>
      </c>
      <c r="F27" s="104">
        <v>529</v>
      </c>
      <c r="G27" s="104">
        <v>1461</v>
      </c>
      <c r="H27" s="104">
        <v>1020</v>
      </c>
      <c r="I27" s="104">
        <v>1010</v>
      </c>
      <c r="J27" s="104">
        <v>446</v>
      </c>
      <c r="K27" s="104">
        <v>1115</v>
      </c>
      <c r="L27" s="104">
        <v>1109</v>
      </c>
      <c r="M27" s="104">
        <v>545</v>
      </c>
      <c r="N27" s="106">
        <f t="shared" ref="N27:N46" si="36">SUM(B27:M27)</f>
        <v>10292</v>
      </c>
      <c r="O27" s="35"/>
    </row>
    <row r="28" spans="1:20" x14ac:dyDescent="0.25">
      <c r="A28" s="33" t="s">
        <v>168</v>
      </c>
      <c r="B28" s="105">
        <v>1106</v>
      </c>
      <c r="C28" s="105">
        <v>972</v>
      </c>
      <c r="D28" s="105">
        <v>1194</v>
      </c>
      <c r="E28" s="105">
        <v>573</v>
      </c>
      <c r="F28" s="105">
        <v>707</v>
      </c>
      <c r="G28" s="105">
        <v>1441</v>
      </c>
      <c r="H28" s="105">
        <v>1422</v>
      </c>
      <c r="I28" s="105">
        <v>1110</v>
      </c>
      <c r="J28" s="105">
        <v>412</v>
      </c>
      <c r="K28" s="105">
        <v>1032</v>
      </c>
      <c r="L28" s="105">
        <v>787</v>
      </c>
      <c r="M28" s="105">
        <v>645</v>
      </c>
      <c r="N28" s="103">
        <f t="shared" si="36"/>
        <v>11401</v>
      </c>
      <c r="O28" s="49">
        <f t="shared" ref="O28:O33" si="37">SUM((N28-N27)/N27)</f>
        <v>0.10775359502526234</v>
      </c>
    </row>
    <row r="29" spans="1:20" x14ac:dyDescent="0.25">
      <c r="A29" s="33" t="s">
        <v>169</v>
      </c>
      <c r="B29" s="105">
        <v>1632</v>
      </c>
      <c r="C29" s="105">
        <v>1314</v>
      </c>
      <c r="D29" s="105">
        <v>1106</v>
      </c>
      <c r="E29" s="105">
        <v>492</v>
      </c>
      <c r="F29" s="105">
        <v>1029</v>
      </c>
      <c r="G29" s="105">
        <v>1380</v>
      </c>
      <c r="H29" s="105">
        <v>1501</v>
      </c>
      <c r="I29" s="105">
        <v>1243</v>
      </c>
      <c r="J29" s="105">
        <v>357</v>
      </c>
      <c r="K29" s="105">
        <v>1040</v>
      </c>
      <c r="L29" s="105">
        <v>777</v>
      </c>
      <c r="M29" s="105">
        <v>764</v>
      </c>
      <c r="N29" s="103">
        <f t="shared" si="36"/>
        <v>12635</v>
      </c>
      <c r="O29" s="49">
        <f t="shared" si="37"/>
        <v>0.10823611963862818</v>
      </c>
    </row>
    <row r="30" spans="1:20" x14ac:dyDescent="0.25">
      <c r="A30" s="33" t="s">
        <v>170</v>
      </c>
      <c r="B30" s="105">
        <v>1558</v>
      </c>
      <c r="C30" s="105">
        <v>1661</v>
      </c>
      <c r="D30" s="105">
        <v>1351</v>
      </c>
      <c r="E30" s="105">
        <v>474</v>
      </c>
      <c r="F30" s="105">
        <v>1012</v>
      </c>
      <c r="G30" s="105">
        <v>1569</v>
      </c>
      <c r="H30" s="105">
        <v>1206</v>
      </c>
      <c r="I30" s="105">
        <v>1092</v>
      </c>
      <c r="J30" s="105">
        <v>495</v>
      </c>
      <c r="K30" s="105">
        <v>1250</v>
      </c>
      <c r="L30" s="105">
        <v>920</v>
      </c>
      <c r="M30" s="105">
        <v>593</v>
      </c>
      <c r="N30" s="103">
        <f t="shared" si="36"/>
        <v>13181</v>
      </c>
      <c r="O30" s="49">
        <f t="shared" si="37"/>
        <v>4.3213296398891966E-2</v>
      </c>
    </row>
    <row r="31" spans="1:20" x14ac:dyDescent="0.25">
      <c r="A31" s="33" t="s">
        <v>171</v>
      </c>
      <c r="B31" s="105">
        <v>2173</v>
      </c>
      <c r="C31" s="105">
        <v>2464</v>
      </c>
      <c r="D31" s="105">
        <v>1939</v>
      </c>
      <c r="E31" s="105">
        <v>865</v>
      </c>
      <c r="F31" s="105">
        <v>1706</v>
      </c>
      <c r="G31" s="105">
        <v>2348</v>
      </c>
      <c r="H31" s="105">
        <v>2034</v>
      </c>
      <c r="I31" s="105">
        <v>2154</v>
      </c>
      <c r="J31" s="105">
        <v>642</v>
      </c>
      <c r="K31" s="105">
        <v>1638</v>
      </c>
      <c r="L31" s="105">
        <v>1373</v>
      </c>
      <c r="M31" s="105">
        <v>861</v>
      </c>
      <c r="N31" s="103">
        <f t="shared" si="36"/>
        <v>20197</v>
      </c>
      <c r="O31" s="49">
        <f t="shared" si="37"/>
        <v>0.53228131401259393</v>
      </c>
    </row>
    <row r="32" spans="1:20" x14ac:dyDescent="0.25">
      <c r="A32" s="33" t="s">
        <v>162</v>
      </c>
      <c r="B32" s="105">
        <v>3753</v>
      </c>
      <c r="C32" s="105">
        <v>2873</v>
      </c>
      <c r="D32" s="105">
        <v>2418</v>
      </c>
      <c r="E32" s="105">
        <v>1155</v>
      </c>
      <c r="F32" s="105">
        <v>1069</v>
      </c>
      <c r="G32" s="105">
        <v>2799</v>
      </c>
      <c r="H32" s="105">
        <v>2267</v>
      </c>
      <c r="I32" s="105">
        <v>2177</v>
      </c>
      <c r="J32" s="105">
        <v>891</v>
      </c>
      <c r="K32" s="105">
        <v>1422</v>
      </c>
      <c r="L32" s="105">
        <v>1321</v>
      </c>
      <c r="M32" s="105">
        <v>812</v>
      </c>
      <c r="N32" s="103">
        <f t="shared" si="36"/>
        <v>22957</v>
      </c>
      <c r="O32" s="49">
        <f t="shared" si="37"/>
        <v>0.13665395850868942</v>
      </c>
    </row>
    <row r="33" spans="1:15" x14ac:dyDescent="0.25">
      <c r="A33" s="33" t="s">
        <v>163</v>
      </c>
      <c r="B33" s="105">
        <v>2874</v>
      </c>
      <c r="C33" s="105">
        <v>2877</v>
      </c>
      <c r="D33" s="105">
        <v>2236</v>
      </c>
      <c r="E33" s="105">
        <v>867</v>
      </c>
      <c r="F33" s="105">
        <v>1096</v>
      </c>
      <c r="G33" s="105">
        <v>1278</v>
      </c>
      <c r="H33" s="105">
        <v>1894</v>
      </c>
      <c r="I33" s="105">
        <v>1952</v>
      </c>
      <c r="J33" s="105">
        <v>901</v>
      </c>
      <c r="K33" s="105">
        <v>1768</v>
      </c>
      <c r="L33" s="105">
        <v>1081</v>
      </c>
      <c r="M33" s="105">
        <v>1026</v>
      </c>
      <c r="N33" s="103">
        <f t="shared" si="36"/>
        <v>19850</v>
      </c>
      <c r="O33" s="49">
        <f t="shared" si="37"/>
        <v>-0.13533998344731454</v>
      </c>
    </row>
    <row r="34" spans="1:15" x14ac:dyDescent="0.25">
      <c r="A34" s="33" t="s">
        <v>154</v>
      </c>
      <c r="B34" s="105">
        <v>3182</v>
      </c>
      <c r="C34" s="105">
        <v>2676</v>
      </c>
      <c r="D34" s="105">
        <v>2521</v>
      </c>
      <c r="E34" s="105">
        <v>876</v>
      </c>
      <c r="F34" s="105">
        <v>1334</v>
      </c>
      <c r="G34" s="105">
        <v>2775</v>
      </c>
      <c r="H34" s="105">
        <v>2179</v>
      </c>
      <c r="I34" s="105">
        <v>1716</v>
      </c>
      <c r="J34" s="105">
        <v>949</v>
      </c>
      <c r="K34" s="105">
        <v>1492</v>
      </c>
      <c r="L34" s="105">
        <v>1086</v>
      </c>
      <c r="M34" s="105">
        <v>955</v>
      </c>
      <c r="N34" s="103">
        <f t="shared" si="36"/>
        <v>21741</v>
      </c>
      <c r="O34" s="49">
        <f t="shared" ref="O34:O39" si="38">SUM((N34-N33)/N33)</f>
        <v>9.5264483627204036E-2</v>
      </c>
    </row>
    <row r="35" spans="1:15" x14ac:dyDescent="0.25">
      <c r="A35" s="33" t="s">
        <v>147</v>
      </c>
      <c r="B35" s="105">
        <v>2387</v>
      </c>
      <c r="C35" s="105">
        <v>2580</v>
      </c>
      <c r="D35" s="105">
        <v>1845</v>
      </c>
      <c r="E35" s="105">
        <v>670</v>
      </c>
      <c r="F35" s="105">
        <v>1661</v>
      </c>
      <c r="G35" s="105">
        <v>2654</v>
      </c>
      <c r="H35" s="105">
        <v>2085</v>
      </c>
      <c r="I35" s="105">
        <v>1580</v>
      </c>
      <c r="J35" s="105">
        <v>778</v>
      </c>
      <c r="K35" s="105">
        <v>1359</v>
      </c>
      <c r="L35" s="105">
        <v>1047</v>
      </c>
      <c r="M35" s="105">
        <v>1117</v>
      </c>
      <c r="N35" s="103">
        <f t="shared" si="36"/>
        <v>19763</v>
      </c>
      <c r="O35" s="49">
        <f t="shared" si="38"/>
        <v>-9.0980175704889379E-2</v>
      </c>
    </row>
    <row r="36" spans="1:15" x14ac:dyDescent="0.25">
      <c r="A36" s="33" t="s">
        <v>146</v>
      </c>
      <c r="B36" s="105">
        <v>3191</v>
      </c>
      <c r="C36" s="105">
        <v>2728</v>
      </c>
      <c r="D36" s="105">
        <v>1816</v>
      </c>
      <c r="E36" s="105">
        <v>721</v>
      </c>
      <c r="F36" s="105">
        <v>1402</v>
      </c>
      <c r="G36" s="105">
        <v>2182</v>
      </c>
      <c r="H36" s="105">
        <v>1560</v>
      </c>
      <c r="I36" s="105">
        <v>1747</v>
      </c>
      <c r="J36" s="105">
        <v>782</v>
      </c>
      <c r="K36" s="105">
        <v>1457</v>
      </c>
      <c r="L36" s="105">
        <v>1096</v>
      </c>
      <c r="M36" s="105">
        <v>1057</v>
      </c>
      <c r="N36" s="103">
        <f t="shared" si="36"/>
        <v>19739</v>
      </c>
      <c r="O36" s="49">
        <f t="shared" si="38"/>
        <v>-1.2143905277538834E-3</v>
      </c>
    </row>
    <row r="37" spans="1:15" x14ac:dyDescent="0.25">
      <c r="A37" s="33" t="s">
        <v>159</v>
      </c>
      <c r="B37" s="105">
        <v>2540</v>
      </c>
      <c r="C37" s="105">
        <v>2285</v>
      </c>
      <c r="D37" s="105">
        <v>1772</v>
      </c>
      <c r="E37" s="105">
        <v>607</v>
      </c>
      <c r="F37" s="105">
        <v>1553</v>
      </c>
      <c r="G37" s="105">
        <v>2442</v>
      </c>
      <c r="H37" s="105">
        <v>1738</v>
      </c>
      <c r="I37" s="105">
        <v>1994</v>
      </c>
      <c r="J37" s="105">
        <v>767</v>
      </c>
      <c r="K37" s="105">
        <v>1353</v>
      </c>
      <c r="L37" s="105">
        <v>1123</v>
      </c>
      <c r="M37" s="105">
        <v>924</v>
      </c>
      <c r="N37" s="103">
        <f t="shared" si="36"/>
        <v>19098</v>
      </c>
      <c r="O37" s="49">
        <f t="shared" si="38"/>
        <v>-3.2473782866406606E-2</v>
      </c>
    </row>
    <row r="38" spans="1:15" x14ac:dyDescent="0.25">
      <c r="A38" s="33" t="s">
        <v>183</v>
      </c>
      <c r="B38" s="105">
        <v>2506</v>
      </c>
      <c r="C38" s="105">
        <v>2593</v>
      </c>
      <c r="D38" s="105">
        <v>1561</v>
      </c>
      <c r="E38" s="105">
        <v>969</v>
      </c>
      <c r="F38" s="105">
        <v>1008</v>
      </c>
      <c r="G38" s="105">
        <v>2370</v>
      </c>
      <c r="H38" s="105">
        <v>1847</v>
      </c>
      <c r="I38" s="105">
        <v>1522</v>
      </c>
      <c r="J38" s="105">
        <v>953</v>
      </c>
      <c r="K38" s="105">
        <v>1423</v>
      </c>
      <c r="L38" s="105">
        <v>1227</v>
      </c>
      <c r="M38" s="105">
        <v>1494</v>
      </c>
      <c r="N38" s="103">
        <f t="shared" si="36"/>
        <v>19473</v>
      </c>
      <c r="O38" s="49">
        <f t="shared" si="38"/>
        <v>1.9635563933396168E-2</v>
      </c>
    </row>
    <row r="39" spans="1:15" x14ac:dyDescent="0.25">
      <c r="A39" s="33" t="s">
        <v>189</v>
      </c>
      <c r="B39" s="105">
        <v>3209</v>
      </c>
      <c r="C39" s="105">
        <v>2694</v>
      </c>
      <c r="D39" s="105">
        <v>2072</v>
      </c>
      <c r="E39" s="105">
        <v>1098</v>
      </c>
      <c r="F39" s="105">
        <v>1516</v>
      </c>
      <c r="G39" s="105">
        <v>2761</v>
      </c>
      <c r="H39" s="105">
        <v>1925</v>
      </c>
      <c r="I39" s="105">
        <v>2001</v>
      </c>
      <c r="J39" s="105">
        <v>977</v>
      </c>
      <c r="K39" s="105">
        <v>1637</v>
      </c>
      <c r="L39" s="105">
        <v>1361</v>
      </c>
      <c r="M39" s="105">
        <v>1594</v>
      </c>
      <c r="N39" s="103">
        <f t="shared" si="36"/>
        <v>22845</v>
      </c>
      <c r="O39" s="49">
        <f t="shared" si="38"/>
        <v>0.17316284085657063</v>
      </c>
    </row>
    <row r="40" spans="1:15" x14ac:dyDescent="0.25">
      <c r="A40" s="33" t="s">
        <v>242</v>
      </c>
      <c r="B40" s="105">
        <v>3379</v>
      </c>
      <c r="C40" s="105">
        <v>2823</v>
      </c>
      <c r="D40" s="105">
        <v>2450</v>
      </c>
      <c r="E40" s="105">
        <v>1019</v>
      </c>
      <c r="F40" s="105">
        <v>1506</v>
      </c>
      <c r="G40" s="105">
        <v>2046</v>
      </c>
      <c r="H40" s="105">
        <v>1904</v>
      </c>
      <c r="I40" s="105">
        <v>2142</v>
      </c>
      <c r="J40" s="105">
        <v>988</v>
      </c>
      <c r="K40" s="105">
        <v>1407</v>
      </c>
      <c r="L40" s="105">
        <v>1388</v>
      </c>
      <c r="M40" s="105">
        <v>1743</v>
      </c>
      <c r="N40" s="103">
        <f t="shared" si="36"/>
        <v>22795</v>
      </c>
      <c r="O40" s="49">
        <f t="shared" ref="O40:O45" si="39">SUM((N40-N39)/N39)</f>
        <v>-2.188662727073758E-3</v>
      </c>
    </row>
    <row r="41" spans="1:15" x14ac:dyDescent="0.25">
      <c r="A41" s="33" t="s">
        <v>271</v>
      </c>
      <c r="B41" s="105">
        <v>3078</v>
      </c>
      <c r="C41" s="105">
        <v>2869</v>
      </c>
      <c r="D41" s="105">
        <v>2124</v>
      </c>
      <c r="E41" s="105">
        <v>1007</v>
      </c>
      <c r="F41" s="105">
        <v>1693</v>
      </c>
      <c r="G41" s="105">
        <v>2860</v>
      </c>
      <c r="H41" s="105">
        <v>1923</v>
      </c>
      <c r="I41" s="105">
        <v>1842</v>
      </c>
      <c r="J41" s="105">
        <v>1141</v>
      </c>
      <c r="K41" s="105">
        <v>1332</v>
      </c>
      <c r="L41" s="105">
        <v>1225</v>
      </c>
      <c r="M41" s="105">
        <v>1482</v>
      </c>
      <c r="N41" s="103">
        <f t="shared" si="36"/>
        <v>22576</v>
      </c>
      <c r="O41" s="49">
        <f t="shared" si="39"/>
        <v>-9.6073700372888791E-3</v>
      </c>
    </row>
    <row r="42" spans="1:15" x14ac:dyDescent="0.25">
      <c r="A42" s="33" t="s">
        <v>291</v>
      </c>
      <c r="B42" s="105">
        <v>2610</v>
      </c>
      <c r="C42" s="105">
        <v>2553</v>
      </c>
      <c r="D42" s="105">
        <v>2392</v>
      </c>
      <c r="E42" s="105">
        <v>841</v>
      </c>
      <c r="F42" s="105">
        <v>1687</v>
      </c>
      <c r="G42" s="105">
        <v>2562</v>
      </c>
      <c r="H42" s="105">
        <v>1855</v>
      </c>
      <c r="I42" s="105">
        <v>2099</v>
      </c>
      <c r="J42" s="105">
        <v>754</v>
      </c>
      <c r="K42" s="105">
        <v>1316</v>
      </c>
      <c r="L42" s="105">
        <v>1316</v>
      </c>
      <c r="M42" s="105">
        <v>1845</v>
      </c>
      <c r="N42" s="103">
        <f t="shared" si="36"/>
        <v>21830</v>
      </c>
      <c r="O42" s="49">
        <f t="shared" si="39"/>
        <v>-3.3043940467753365E-2</v>
      </c>
    </row>
    <row r="43" spans="1:15" x14ac:dyDescent="0.25">
      <c r="A43" s="33" t="s">
        <v>302</v>
      </c>
      <c r="B43" s="105">
        <v>3947</v>
      </c>
      <c r="C43" s="105">
        <v>3193</v>
      </c>
      <c r="D43" s="105">
        <v>2729</v>
      </c>
      <c r="E43" s="105">
        <v>1321</v>
      </c>
      <c r="F43" s="105">
        <v>1063</v>
      </c>
      <c r="G43" s="105">
        <v>1973</v>
      </c>
      <c r="H43" s="105">
        <v>1678</v>
      </c>
      <c r="I43" s="105">
        <v>1726</v>
      </c>
      <c r="J43" s="105">
        <v>875</v>
      </c>
      <c r="K43" s="105">
        <v>1380</v>
      </c>
      <c r="L43" s="105">
        <v>1044</v>
      </c>
      <c r="M43" s="105">
        <v>1526</v>
      </c>
      <c r="N43" s="103">
        <f t="shared" si="36"/>
        <v>22455</v>
      </c>
      <c r="O43" s="49">
        <f t="shared" si="39"/>
        <v>2.8630325240494733E-2</v>
      </c>
    </row>
    <row r="44" spans="1:15" x14ac:dyDescent="0.25">
      <c r="A44" s="33" t="s">
        <v>311</v>
      </c>
      <c r="B44" s="105">
        <v>2577</v>
      </c>
      <c r="C44" s="105">
        <v>2271</v>
      </c>
      <c r="D44" s="105">
        <v>1762</v>
      </c>
      <c r="E44" s="105">
        <v>547</v>
      </c>
      <c r="F44" s="105">
        <v>1355</v>
      </c>
      <c r="G44" s="105">
        <v>1721</v>
      </c>
      <c r="H44" s="105">
        <v>1540</v>
      </c>
      <c r="I44" s="105">
        <v>1641</v>
      </c>
      <c r="J44" s="105">
        <v>903</v>
      </c>
      <c r="K44" s="105">
        <v>1134</v>
      </c>
      <c r="L44" s="105">
        <v>942</v>
      </c>
      <c r="M44" s="105">
        <v>1809</v>
      </c>
      <c r="N44" s="103">
        <f t="shared" si="36"/>
        <v>18202</v>
      </c>
      <c r="O44" s="49">
        <f t="shared" si="39"/>
        <v>-0.18940102427076375</v>
      </c>
    </row>
    <row r="45" spans="1:15" x14ac:dyDescent="0.25">
      <c r="A45" s="33" t="s">
        <v>324</v>
      </c>
      <c r="B45" s="105">
        <v>2160</v>
      </c>
      <c r="C45" s="105">
        <v>1796</v>
      </c>
      <c r="D45" s="105">
        <v>2258</v>
      </c>
      <c r="E45" s="105">
        <v>614</v>
      </c>
      <c r="F45" s="105">
        <v>2166</v>
      </c>
      <c r="G45" s="105">
        <v>1762</v>
      </c>
      <c r="H45" s="105">
        <v>1951</v>
      </c>
      <c r="I45" s="105">
        <v>2037</v>
      </c>
      <c r="J45" s="105">
        <v>531</v>
      </c>
      <c r="K45" s="105">
        <v>1134</v>
      </c>
      <c r="L45" s="105">
        <v>717</v>
      </c>
      <c r="M45" s="105">
        <v>2696</v>
      </c>
      <c r="N45" s="103">
        <f t="shared" si="36"/>
        <v>19822</v>
      </c>
      <c r="O45" s="49">
        <f t="shared" si="39"/>
        <v>8.9001208658389189E-2</v>
      </c>
    </row>
    <row r="46" spans="1:15" x14ac:dyDescent="0.25">
      <c r="A46" s="33" t="s">
        <v>340</v>
      </c>
      <c r="B46" s="105">
        <v>2769</v>
      </c>
      <c r="C46" s="105">
        <v>2789</v>
      </c>
      <c r="D46" s="105">
        <v>3225</v>
      </c>
      <c r="E46" s="105">
        <v>1469</v>
      </c>
      <c r="F46" s="105">
        <v>2045</v>
      </c>
      <c r="G46" s="105">
        <v>4366</v>
      </c>
      <c r="H46" s="105">
        <v>2512</v>
      </c>
      <c r="I46" s="105">
        <v>1809</v>
      </c>
      <c r="J46" s="105">
        <v>706</v>
      </c>
      <c r="K46" s="105">
        <v>1957</v>
      </c>
      <c r="L46" s="105">
        <v>1401</v>
      </c>
      <c r="M46" s="105">
        <v>1937</v>
      </c>
      <c r="N46" s="103">
        <f t="shared" si="36"/>
        <v>26985</v>
      </c>
      <c r="O46" s="49">
        <f t="shared" ref="O46" si="40">SUM((N46-N45)/N45)</f>
        <v>0.36136615881343959</v>
      </c>
    </row>
    <row r="47" spans="1:15" x14ac:dyDescent="0.25">
      <c r="A47" s="33" t="s">
        <v>386</v>
      </c>
      <c r="B47" s="105">
        <v>2356</v>
      </c>
      <c r="C47" s="105">
        <v>2387</v>
      </c>
      <c r="D47" s="105">
        <v>2409</v>
      </c>
      <c r="E47" s="105">
        <v>755</v>
      </c>
      <c r="F47" s="105">
        <v>1672</v>
      </c>
      <c r="G47" s="105">
        <v>1638</v>
      </c>
      <c r="H47" s="105">
        <v>1702</v>
      </c>
      <c r="I47" s="105">
        <v>1717</v>
      </c>
      <c r="J47" s="105">
        <v>824</v>
      </c>
      <c r="K47" s="105">
        <v>1027</v>
      </c>
      <c r="L47" s="105">
        <v>708</v>
      </c>
      <c r="M47" s="105">
        <v>1702</v>
      </c>
      <c r="N47" s="103">
        <f t="shared" ref="N47" si="41">SUM(B47:M47)</f>
        <v>18897</v>
      </c>
      <c r="O47" s="49">
        <f t="shared" ref="O47" si="42">SUM((N47-N46)/N46)</f>
        <v>-0.29972206781545302</v>
      </c>
    </row>
  </sheetData>
  <phoneticPr fontId="0" type="noConversion"/>
  <pageMargins left="0.5" right="0.5" top="0.5" bottom="0.5" header="0.5" footer="0.5"/>
  <pageSetup scale="54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8.90625" defaultRowHeight="13.8" x14ac:dyDescent="0.25"/>
  <cols>
    <col min="1" max="1" width="13.36328125" style="32" customWidth="1"/>
    <col min="2" max="2" width="13.6328125" style="32" customWidth="1"/>
    <col min="3" max="15" width="8.90625" style="32"/>
    <col min="16" max="16" width="10.81640625" style="32" customWidth="1"/>
    <col min="17" max="17" width="8.90625" style="32"/>
    <col min="18" max="18" width="8.90625" style="52"/>
    <col min="19" max="16384" width="8.90625" style="32"/>
  </cols>
  <sheetData>
    <row r="1" spans="1:18" x14ac:dyDescent="0.25">
      <c r="G1" s="19" t="s">
        <v>199</v>
      </c>
      <c r="O1" s="19" t="s">
        <v>199</v>
      </c>
    </row>
    <row r="2" spans="1:18" x14ac:dyDescent="0.25">
      <c r="G2" s="32" t="s">
        <v>384</v>
      </c>
      <c r="O2" s="32" t="s">
        <v>384</v>
      </c>
    </row>
    <row r="3" spans="1:18" x14ac:dyDescent="0.25">
      <c r="A3" s="53" t="s">
        <v>24</v>
      </c>
      <c r="B3" s="53"/>
      <c r="C3" s="54" t="s">
        <v>3</v>
      </c>
      <c r="D3" s="54" t="s">
        <v>4</v>
      </c>
      <c r="E3" s="54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3" t="s">
        <v>15</v>
      </c>
      <c r="P3" s="53" t="s">
        <v>17</v>
      </c>
      <c r="Q3" s="53" t="s">
        <v>18</v>
      </c>
      <c r="R3" s="52" t="s">
        <v>48</v>
      </c>
    </row>
    <row r="4" spans="1:18" x14ac:dyDescent="0.25">
      <c r="A4" s="19" t="s">
        <v>25</v>
      </c>
      <c r="B4" s="55" t="s">
        <v>26</v>
      </c>
      <c r="C4" s="102">
        <v>640</v>
      </c>
      <c r="D4" s="102">
        <v>870</v>
      </c>
      <c r="E4" s="102">
        <v>1309</v>
      </c>
      <c r="F4" s="102">
        <v>119</v>
      </c>
      <c r="G4" s="102">
        <v>475</v>
      </c>
      <c r="H4" s="102">
        <v>500</v>
      </c>
      <c r="I4" s="102">
        <v>795</v>
      </c>
      <c r="J4" s="102">
        <v>646</v>
      </c>
      <c r="K4" s="102">
        <v>411</v>
      </c>
      <c r="L4" s="102">
        <v>421</v>
      </c>
      <c r="M4" s="102">
        <v>260</v>
      </c>
      <c r="N4" s="102">
        <v>584</v>
      </c>
      <c r="O4" s="103">
        <f>SUM(C4:N4)</f>
        <v>7030</v>
      </c>
      <c r="P4" s="107">
        <f>AVERAGE(C4:N4)</f>
        <v>585.83333333333337</v>
      </c>
      <c r="Q4" s="132">
        <f>MAX(C4:N4)</f>
        <v>1309</v>
      </c>
      <c r="R4" s="43">
        <f>SUM(O4/O7)</f>
        <v>0.37201672223104199</v>
      </c>
    </row>
    <row r="5" spans="1:18" x14ac:dyDescent="0.25">
      <c r="A5" s="19"/>
      <c r="B5" s="56" t="s">
        <v>109</v>
      </c>
      <c r="C5" s="104">
        <v>372</v>
      </c>
      <c r="D5" s="104">
        <v>289</v>
      </c>
      <c r="E5" s="104">
        <v>160</v>
      </c>
      <c r="F5" s="104">
        <v>78</v>
      </c>
      <c r="G5" s="104">
        <v>200</v>
      </c>
      <c r="H5" s="104">
        <v>155</v>
      </c>
      <c r="I5" s="104">
        <v>151</v>
      </c>
      <c r="J5" s="104">
        <v>193</v>
      </c>
      <c r="K5" s="104">
        <v>58</v>
      </c>
      <c r="L5" s="104">
        <v>108</v>
      </c>
      <c r="M5" s="104">
        <v>83</v>
      </c>
      <c r="N5" s="104">
        <v>217</v>
      </c>
      <c r="O5" s="103">
        <f>SUM(C5:N5)</f>
        <v>2064</v>
      </c>
      <c r="P5" s="107">
        <f>AVERAGE(C5:N5)</f>
        <v>172</v>
      </c>
      <c r="Q5" s="132">
        <f>MAX(C5:N5)</f>
        <v>372</v>
      </c>
      <c r="R5" s="43">
        <f>SUM(O5/O7)</f>
        <v>0.10922368629941261</v>
      </c>
    </row>
    <row r="6" spans="1:18" x14ac:dyDescent="0.25">
      <c r="A6" s="19"/>
      <c r="B6" s="19" t="s">
        <v>27</v>
      </c>
      <c r="C6" s="105">
        <v>1344</v>
      </c>
      <c r="D6" s="105">
        <v>1228</v>
      </c>
      <c r="E6" s="105">
        <v>940</v>
      </c>
      <c r="F6" s="105">
        <v>558</v>
      </c>
      <c r="G6" s="105">
        <v>997</v>
      </c>
      <c r="H6" s="105">
        <v>983</v>
      </c>
      <c r="I6" s="105">
        <v>756</v>
      </c>
      <c r="J6" s="105">
        <v>878</v>
      </c>
      <c r="K6" s="105">
        <v>355</v>
      </c>
      <c r="L6" s="105">
        <v>498</v>
      </c>
      <c r="M6" s="105">
        <v>365</v>
      </c>
      <c r="N6" s="105">
        <v>901</v>
      </c>
      <c r="O6" s="103">
        <f>SUM(C6:N6)</f>
        <v>9803</v>
      </c>
      <c r="P6" s="107">
        <f>AVERAGE(C6:N6)</f>
        <v>816.91666666666663</v>
      </c>
      <c r="Q6" s="132">
        <f>MAX(C6:N6)</f>
        <v>1344</v>
      </c>
      <c r="R6" s="43">
        <f>SUM(O6/O7)</f>
        <v>0.51875959146954542</v>
      </c>
    </row>
    <row r="7" spans="1:18" x14ac:dyDescent="0.25">
      <c r="A7" s="19"/>
      <c r="B7" s="29" t="s">
        <v>15</v>
      </c>
      <c r="C7" s="103">
        <f t="shared" ref="C7:N7" si="0">SUM(C4:C6)</f>
        <v>2356</v>
      </c>
      <c r="D7" s="103">
        <f t="shared" si="0"/>
        <v>2387</v>
      </c>
      <c r="E7" s="103">
        <f t="shared" si="0"/>
        <v>2409</v>
      </c>
      <c r="F7" s="103">
        <f t="shared" si="0"/>
        <v>755</v>
      </c>
      <c r="G7" s="103">
        <f t="shared" si="0"/>
        <v>1672</v>
      </c>
      <c r="H7" s="103">
        <f t="shared" si="0"/>
        <v>1638</v>
      </c>
      <c r="I7" s="103">
        <f t="shared" si="0"/>
        <v>1702</v>
      </c>
      <c r="J7" s="103">
        <f t="shared" si="0"/>
        <v>1717</v>
      </c>
      <c r="K7" s="103">
        <f t="shared" si="0"/>
        <v>824</v>
      </c>
      <c r="L7" s="103">
        <f t="shared" si="0"/>
        <v>1027</v>
      </c>
      <c r="M7" s="103">
        <f t="shared" si="0"/>
        <v>708</v>
      </c>
      <c r="N7" s="103">
        <f t="shared" si="0"/>
        <v>1702</v>
      </c>
      <c r="O7" s="103">
        <f>SUM(C7:N7)</f>
        <v>18897</v>
      </c>
      <c r="P7" s="107">
        <f>AVERAGE(C7:N7)</f>
        <v>1574.75</v>
      </c>
      <c r="Q7" s="132">
        <f>MAX(C7:N7)</f>
        <v>2409</v>
      </c>
    </row>
    <row r="8" spans="1:18" x14ac:dyDescent="0.25">
      <c r="A8" s="19"/>
      <c r="B8" s="19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20"/>
      <c r="Q8" s="105"/>
    </row>
    <row r="9" spans="1:18" x14ac:dyDescent="0.25">
      <c r="A9" s="19" t="s">
        <v>92</v>
      </c>
      <c r="B9" s="19"/>
      <c r="C9" s="105">
        <v>546</v>
      </c>
      <c r="D9" s="105">
        <v>606</v>
      </c>
      <c r="E9" s="105">
        <v>737</v>
      </c>
      <c r="F9" s="105">
        <v>234</v>
      </c>
      <c r="G9" s="105">
        <v>373</v>
      </c>
      <c r="H9" s="105">
        <v>352</v>
      </c>
      <c r="I9" s="105">
        <v>712</v>
      </c>
      <c r="J9" s="105">
        <v>867</v>
      </c>
      <c r="K9" s="105">
        <v>789</v>
      </c>
      <c r="L9" s="105">
        <v>898</v>
      </c>
      <c r="M9" s="105">
        <v>825</v>
      </c>
      <c r="N9" s="105">
        <v>794</v>
      </c>
      <c r="O9" s="103">
        <f>SUM(C9:N9)</f>
        <v>7733</v>
      </c>
      <c r="P9" s="107">
        <f>AVERAGE(C9:N9)</f>
        <v>644.41666666666663</v>
      </c>
      <c r="Q9" s="132">
        <f>MAX(C9:N9)</f>
        <v>898</v>
      </c>
    </row>
    <row r="10" spans="1:18" x14ac:dyDescent="0.25">
      <c r="A10" s="19"/>
      <c r="B10" s="19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20"/>
      <c r="Q10" s="105"/>
    </row>
    <row r="11" spans="1:18" x14ac:dyDescent="0.25">
      <c r="A11" s="19" t="s">
        <v>28</v>
      </c>
      <c r="B11" s="19" t="s">
        <v>299</v>
      </c>
      <c r="C11" s="105">
        <v>1002</v>
      </c>
      <c r="D11" s="105">
        <v>1556</v>
      </c>
      <c r="E11" s="105">
        <v>1337</v>
      </c>
      <c r="F11" s="105">
        <v>524</v>
      </c>
      <c r="G11" s="105">
        <v>905</v>
      </c>
      <c r="H11" s="105">
        <v>1092</v>
      </c>
      <c r="I11" s="105">
        <v>1091</v>
      </c>
      <c r="J11" s="105">
        <v>1331</v>
      </c>
      <c r="K11" s="105">
        <v>506</v>
      </c>
      <c r="L11" s="105">
        <v>576</v>
      </c>
      <c r="M11" s="105">
        <v>618</v>
      </c>
      <c r="N11" s="105">
        <v>781</v>
      </c>
      <c r="O11" s="103">
        <f>SUM(C11:N11)</f>
        <v>11319</v>
      </c>
      <c r="P11" s="107">
        <f>AVERAGE(C11:N11)</f>
        <v>943.25</v>
      </c>
      <c r="Q11" s="132">
        <f>MAX(C11:N11)</f>
        <v>1556</v>
      </c>
      <c r="R11" s="43">
        <f>SUM(O11/O14)</f>
        <v>0.44580543521071286</v>
      </c>
    </row>
    <row r="12" spans="1:18" x14ac:dyDescent="0.25">
      <c r="A12" s="19"/>
      <c r="B12" s="19" t="s">
        <v>166</v>
      </c>
      <c r="C12" s="105">
        <v>762</v>
      </c>
      <c r="D12" s="105">
        <v>536</v>
      </c>
      <c r="E12" s="105">
        <v>411</v>
      </c>
      <c r="F12" s="105">
        <v>166</v>
      </c>
      <c r="G12" s="105">
        <v>355</v>
      </c>
      <c r="H12" s="105">
        <v>602</v>
      </c>
      <c r="I12" s="105">
        <v>362</v>
      </c>
      <c r="J12" s="105">
        <v>448</v>
      </c>
      <c r="K12" s="105">
        <v>120</v>
      </c>
      <c r="L12" s="105">
        <v>182</v>
      </c>
      <c r="M12" s="105">
        <v>76</v>
      </c>
      <c r="N12" s="105">
        <v>185</v>
      </c>
      <c r="O12" s="103">
        <f>SUM(C12:N12)</f>
        <v>4205</v>
      </c>
      <c r="P12" s="107">
        <f>AVERAGE(C12:N12)</f>
        <v>350.41666666666669</v>
      </c>
      <c r="Q12" s="132">
        <f>MAX(C12:N12)</f>
        <v>762</v>
      </c>
      <c r="R12" s="43">
        <f>SUM(O12/O14)</f>
        <v>0.16561638440330839</v>
      </c>
    </row>
    <row r="13" spans="1:18" x14ac:dyDescent="0.25">
      <c r="A13" s="19"/>
      <c r="B13" s="19" t="s">
        <v>319</v>
      </c>
      <c r="C13" s="105">
        <v>665</v>
      </c>
      <c r="D13" s="105">
        <v>846</v>
      </c>
      <c r="E13" s="105">
        <v>805</v>
      </c>
      <c r="F13" s="105">
        <v>359</v>
      </c>
      <c r="G13" s="105">
        <v>821</v>
      </c>
      <c r="H13" s="105">
        <v>755</v>
      </c>
      <c r="I13" s="105">
        <v>1357</v>
      </c>
      <c r="J13" s="105">
        <v>380</v>
      </c>
      <c r="K13" s="105">
        <v>162</v>
      </c>
      <c r="L13" s="105">
        <v>295</v>
      </c>
      <c r="M13" s="105">
        <v>2343</v>
      </c>
      <c r="N13" s="105">
        <v>1078</v>
      </c>
      <c r="O13" s="103">
        <f>SUM(C13:N13)</f>
        <v>9866</v>
      </c>
      <c r="P13" s="107">
        <f>AVERAGE(C13:N13)</f>
        <v>822.16666666666663</v>
      </c>
      <c r="Q13" s="132">
        <f>MAX(C13:N13)</f>
        <v>2343</v>
      </c>
      <c r="R13" s="43">
        <f>SUM(O13/O14)</f>
        <v>0.38857818038597874</v>
      </c>
    </row>
    <row r="14" spans="1:18" x14ac:dyDescent="0.25">
      <c r="A14" s="19"/>
      <c r="B14" s="29" t="s">
        <v>15</v>
      </c>
      <c r="C14" s="103">
        <f t="shared" ref="C14:N14" si="1">SUM(C11:C13)</f>
        <v>2429</v>
      </c>
      <c r="D14" s="103">
        <f t="shared" si="1"/>
        <v>2938</v>
      </c>
      <c r="E14" s="103">
        <f t="shared" si="1"/>
        <v>2553</v>
      </c>
      <c r="F14" s="103">
        <f t="shared" si="1"/>
        <v>1049</v>
      </c>
      <c r="G14" s="103">
        <f t="shared" si="1"/>
        <v>2081</v>
      </c>
      <c r="H14" s="103">
        <f t="shared" si="1"/>
        <v>2449</v>
      </c>
      <c r="I14" s="103">
        <f t="shared" si="1"/>
        <v>2810</v>
      </c>
      <c r="J14" s="103">
        <f t="shared" si="1"/>
        <v>2159</v>
      </c>
      <c r="K14" s="103">
        <f t="shared" si="1"/>
        <v>788</v>
      </c>
      <c r="L14" s="103">
        <f t="shared" si="1"/>
        <v>1053</v>
      </c>
      <c r="M14" s="103">
        <f t="shared" si="1"/>
        <v>3037</v>
      </c>
      <c r="N14" s="103">
        <f t="shared" si="1"/>
        <v>2044</v>
      </c>
      <c r="O14" s="103">
        <f>SUM(C14:N14)</f>
        <v>25390</v>
      </c>
      <c r="P14" s="107">
        <f>AVERAGE(C14:N14)</f>
        <v>2115.8333333333335</v>
      </c>
      <c r="Q14" s="132">
        <f>MAX(C14:N14)</f>
        <v>3037</v>
      </c>
    </row>
    <row r="15" spans="1:18" x14ac:dyDescent="0.25">
      <c r="A15" s="19"/>
      <c r="B15" s="19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20"/>
      <c r="Q15" s="105"/>
    </row>
    <row r="16" spans="1:18" x14ac:dyDescent="0.25">
      <c r="A16" s="19" t="s">
        <v>30</v>
      </c>
      <c r="B16" s="19" t="s">
        <v>31</v>
      </c>
      <c r="C16" s="105">
        <v>53</v>
      </c>
      <c r="D16" s="105">
        <v>23</v>
      </c>
      <c r="E16" s="105">
        <v>1</v>
      </c>
      <c r="F16" s="105">
        <v>0</v>
      </c>
      <c r="G16" s="105">
        <v>21</v>
      </c>
      <c r="H16" s="105">
        <v>33</v>
      </c>
      <c r="I16" s="105">
        <v>4</v>
      </c>
      <c r="J16" s="105">
        <v>1</v>
      </c>
      <c r="K16" s="105">
        <v>1</v>
      </c>
      <c r="L16" s="105">
        <v>2</v>
      </c>
      <c r="M16" s="105">
        <v>2</v>
      </c>
      <c r="N16" s="105">
        <v>8</v>
      </c>
      <c r="O16" s="103">
        <f>SUM(C16:N16)</f>
        <v>149</v>
      </c>
      <c r="P16" s="107">
        <f>AVERAGE(C16:N16)</f>
        <v>12.416666666666666</v>
      </c>
      <c r="Q16" s="132">
        <f>MAX(C16:N16)</f>
        <v>53</v>
      </c>
    </row>
    <row r="17" spans="1:17" x14ac:dyDescent="0.25">
      <c r="A17" s="19"/>
      <c r="B17" s="19" t="s">
        <v>32</v>
      </c>
      <c r="C17" s="105">
        <v>1258</v>
      </c>
      <c r="D17" s="105">
        <v>500</v>
      </c>
      <c r="E17" s="105">
        <v>36</v>
      </c>
      <c r="F17" s="105">
        <v>0</v>
      </c>
      <c r="G17" s="105">
        <v>412</v>
      </c>
      <c r="H17" s="105">
        <v>694</v>
      </c>
      <c r="I17" s="105">
        <v>69</v>
      </c>
      <c r="J17" s="105">
        <v>18</v>
      </c>
      <c r="K17" s="105">
        <v>4</v>
      </c>
      <c r="L17" s="105">
        <v>22</v>
      </c>
      <c r="M17" s="105">
        <v>46</v>
      </c>
      <c r="N17" s="105">
        <v>106</v>
      </c>
      <c r="O17" s="103">
        <f>SUM(C17:N17)</f>
        <v>3165</v>
      </c>
      <c r="P17" s="107">
        <f>AVERAGE(C17:N17)</f>
        <v>263.75</v>
      </c>
      <c r="Q17" s="132">
        <f>MAX(C17:N17)</f>
        <v>1258</v>
      </c>
    </row>
    <row r="18" spans="1:17" x14ac:dyDescent="0.25">
      <c r="A18" s="19"/>
      <c r="B18" s="19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20"/>
      <c r="Q18" s="57"/>
    </row>
    <row r="19" spans="1:17" x14ac:dyDescent="0.25">
      <c r="A19" s="19" t="s">
        <v>33</v>
      </c>
      <c r="B19" s="19" t="s">
        <v>143</v>
      </c>
      <c r="C19" s="59">
        <v>0.91100000000000003</v>
      </c>
      <c r="D19" s="59">
        <v>0.84</v>
      </c>
      <c r="E19" s="59">
        <v>0.90600000000000003</v>
      </c>
      <c r="F19" s="59">
        <v>0.82199999999999995</v>
      </c>
      <c r="G19" s="59">
        <v>0.88800000000000001</v>
      </c>
      <c r="H19" s="59">
        <v>0.78800000000000003</v>
      </c>
      <c r="I19" s="59">
        <v>0.81399999999999995</v>
      </c>
      <c r="J19" s="59">
        <v>0.875</v>
      </c>
      <c r="K19" s="59">
        <v>0.8</v>
      </c>
      <c r="L19" s="59">
        <v>0.88900000000000001</v>
      </c>
      <c r="M19" s="59">
        <v>0.92100000000000004</v>
      </c>
      <c r="N19" s="59">
        <v>0.89900000000000002</v>
      </c>
      <c r="O19" s="105"/>
      <c r="P19" s="94">
        <f>AVERAGE(C19:N19)</f>
        <v>0.86274999999999979</v>
      </c>
      <c r="Q19" s="61">
        <f>MAX(C19:N19)</f>
        <v>0.92100000000000004</v>
      </c>
    </row>
    <row r="20" spans="1:17" x14ac:dyDescent="0.25">
      <c r="A20" s="19"/>
      <c r="B20" s="19" t="s">
        <v>34</v>
      </c>
      <c r="C20" s="105">
        <v>617</v>
      </c>
      <c r="D20" s="105">
        <v>714</v>
      </c>
      <c r="E20" s="105">
        <v>582</v>
      </c>
      <c r="F20" s="105">
        <v>166</v>
      </c>
      <c r="G20" s="105">
        <v>460</v>
      </c>
      <c r="H20" s="105">
        <v>570</v>
      </c>
      <c r="I20" s="105">
        <v>593</v>
      </c>
      <c r="J20" s="105">
        <v>684</v>
      </c>
      <c r="K20" s="105">
        <v>373</v>
      </c>
      <c r="L20" s="105">
        <v>293</v>
      </c>
      <c r="M20" s="105">
        <v>270</v>
      </c>
      <c r="N20" s="105">
        <v>388</v>
      </c>
      <c r="O20" s="103">
        <f>SUM(C20:N20)</f>
        <v>5710</v>
      </c>
      <c r="P20" s="107">
        <f>AVERAGE(C20:N20)</f>
        <v>475.83333333333331</v>
      </c>
      <c r="Q20" s="132">
        <f>MAX(C20:N20)</f>
        <v>714</v>
      </c>
    </row>
    <row r="21" spans="1:17" x14ac:dyDescent="0.25">
      <c r="A21" s="19"/>
      <c r="B21" s="19" t="s">
        <v>35</v>
      </c>
      <c r="C21" s="105">
        <v>72</v>
      </c>
      <c r="D21" s="105">
        <v>168</v>
      </c>
      <c r="E21" s="105">
        <v>106</v>
      </c>
      <c r="F21" s="105">
        <v>37</v>
      </c>
      <c r="G21" s="105">
        <v>79</v>
      </c>
      <c r="H21" s="105">
        <v>108</v>
      </c>
      <c r="I21" s="105">
        <v>140</v>
      </c>
      <c r="J21" s="105">
        <v>126</v>
      </c>
      <c r="K21" s="105">
        <v>64</v>
      </c>
      <c r="L21" s="105">
        <v>96</v>
      </c>
      <c r="M21" s="105">
        <v>82</v>
      </c>
      <c r="N21" s="105">
        <v>62</v>
      </c>
      <c r="O21" s="103">
        <f>SUM(C21:N21)</f>
        <v>1140</v>
      </c>
      <c r="P21" s="107">
        <f>AVERAGE(C21:N21)</f>
        <v>95</v>
      </c>
      <c r="Q21" s="132">
        <f>MAX(C21:N21)</f>
        <v>168</v>
      </c>
    </row>
    <row r="22" spans="1:17" x14ac:dyDescent="0.25">
      <c r="A22" s="19"/>
      <c r="B22" s="29" t="s">
        <v>15</v>
      </c>
      <c r="C22" s="103">
        <v>689</v>
      </c>
      <c r="D22" s="103">
        <v>882</v>
      </c>
      <c r="E22" s="103">
        <v>688</v>
      </c>
      <c r="F22" s="103">
        <v>203</v>
      </c>
      <c r="G22" s="103">
        <v>539</v>
      </c>
      <c r="H22" s="103">
        <v>678</v>
      </c>
      <c r="I22" s="103">
        <v>733</v>
      </c>
      <c r="J22" s="103">
        <v>810</v>
      </c>
      <c r="K22" s="103">
        <v>437</v>
      </c>
      <c r="L22" s="103">
        <v>389</v>
      </c>
      <c r="M22" s="103">
        <v>352</v>
      </c>
      <c r="N22" s="103">
        <v>450</v>
      </c>
      <c r="O22" s="103">
        <f>SUM(C22:N22)</f>
        <v>6850</v>
      </c>
      <c r="P22" s="107">
        <f>AVERAGE(C22:N22)</f>
        <v>570.83333333333337</v>
      </c>
      <c r="Q22" s="132">
        <f>MAX(C22:N22)</f>
        <v>882</v>
      </c>
    </row>
    <row r="23" spans="1:17" x14ac:dyDescent="0.25">
      <c r="A23" s="19"/>
      <c r="B23" s="19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20"/>
      <c r="Q23" s="105"/>
    </row>
    <row r="24" spans="1:17" x14ac:dyDescent="0.25">
      <c r="A24" s="19" t="s">
        <v>37</v>
      </c>
      <c r="B24" s="19"/>
      <c r="C24" s="105"/>
      <c r="D24" s="105"/>
      <c r="E24" s="105"/>
      <c r="F24" s="105"/>
      <c r="G24" s="105"/>
      <c r="H24" s="105" t="s">
        <v>36</v>
      </c>
      <c r="I24" s="105"/>
      <c r="J24" s="105"/>
      <c r="K24" s="105"/>
      <c r="L24" s="105"/>
      <c r="M24" s="105"/>
      <c r="N24" s="105"/>
      <c r="O24" s="105" t="s">
        <v>36</v>
      </c>
      <c r="P24" s="20"/>
      <c r="Q24" s="105"/>
    </row>
    <row r="25" spans="1:17" x14ac:dyDescent="0.25">
      <c r="B25" s="19" t="s">
        <v>38</v>
      </c>
      <c r="C25" s="105">
        <v>275</v>
      </c>
      <c r="D25" s="105">
        <v>352</v>
      </c>
      <c r="E25" s="105">
        <v>270</v>
      </c>
      <c r="F25" s="105">
        <v>96</v>
      </c>
      <c r="G25" s="105">
        <v>463</v>
      </c>
      <c r="H25" s="105">
        <v>257</v>
      </c>
      <c r="I25" s="105">
        <v>229</v>
      </c>
      <c r="J25" s="105">
        <v>202</v>
      </c>
      <c r="K25" s="105">
        <v>271</v>
      </c>
      <c r="L25" s="105">
        <v>511</v>
      </c>
      <c r="M25" s="105">
        <v>330</v>
      </c>
      <c r="N25" s="105">
        <v>495</v>
      </c>
      <c r="O25" s="103">
        <f>SUM(C25:N25)</f>
        <v>3751</v>
      </c>
      <c r="P25" s="107">
        <f>AVERAGE(C25:N25)</f>
        <v>312.58333333333331</v>
      </c>
      <c r="Q25" s="132">
        <f>MAX(C25:N25)</f>
        <v>511</v>
      </c>
    </row>
    <row r="26" spans="1:17" x14ac:dyDescent="0.25">
      <c r="A26" s="19"/>
      <c r="B26" s="19" t="s">
        <v>39</v>
      </c>
      <c r="C26" s="105">
        <v>0</v>
      </c>
      <c r="D26" s="105">
        <v>3</v>
      </c>
      <c r="E26" s="105">
        <v>-2</v>
      </c>
      <c r="F26" s="105">
        <v>0</v>
      </c>
      <c r="G26" s="105">
        <v>0</v>
      </c>
      <c r="H26" s="105">
        <v>0</v>
      </c>
      <c r="I26" s="105">
        <v>0</v>
      </c>
      <c r="J26" s="105">
        <v>1</v>
      </c>
      <c r="K26" s="105">
        <v>0</v>
      </c>
      <c r="L26" s="105">
        <v>0</v>
      </c>
      <c r="M26" s="105">
        <v>0</v>
      </c>
      <c r="N26" s="105">
        <v>0</v>
      </c>
      <c r="O26" s="103">
        <f>SUM(C26:N26)</f>
        <v>2</v>
      </c>
      <c r="P26" s="107">
        <f>AVERAGE(C26:N26)</f>
        <v>0.16666666666666666</v>
      </c>
      <c r="Q26" s="132">
        <f>MAX(C26:N26)</f>
        <v>3</v>
      </c>
    </row>
    <row r="27" spans="1:17" x14ac:dyDescent="0.25">
      <c r="A27" s="19"/>
      <c r="B27" s="19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20"/>
      <c r="Q27" s="105"/>
    </row>
    <row r="28" spans="1:17" x14ac:dyDescent="0.25">
      <c r="A28" s="19" t="s">
        <v>40</v>
      </c>
      <c r="B28" s="19" t="s">
        <v>108</v>
      </c>
      <c r="C28" s="105">
        <v>-156</v>
      </c>
      <c r="D28" s="105">
        <v>30</v>
      </c>
      <c r="E28" s="105">
        <v>24</v>
      </c>
      <c r="F28" s="105">
        <v>44</v>
      </c>
      <c r="G28" s="105">
        <v>115</v>
      </c>
      <c r="H28" s="105">
        <v>97</v>
      </c>
      <c r="I28" s="105">
        <v>84</v>
      </c>
      <c r="J28" s="105">
        <v>144</v>
      </c>
      <c r="K28" s="105">
        <v>354</v>
      </c>
      <c r="L28" s="105">
        <v>-46</v>
      </c>
      <c r="M28" s="105">
        <v>-510</v>
      </c>
      <c r="N28" s="105">
        <v>-103</v>
      </c>
      <c r="O28" s="103">
        <f>SUM(C28:N28)</f>
        <v>77</v>
      </c>
      <c r="P28" s="107">
        <f>AVERAGE(C28:N28)</f>
        <v>6.416666666666667</v>
      </c>
      <c r="Q28" s="132">
        <f>MAX(C28:N28)</f>
        <v>354</v>
      </c>
    </row>
    <row r="29" spans="1:17" x14ac:dyDescent="0.25">
      <c r="A29" s="19"/>
      <c r="B29" s="19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20"/>
      <c r="Q29" s="105"/>
    </row>
    <row r="30" spans="1:17" x14ac:dyDescent="0.25">
      <c r="A30" s="19" t="s">
        <v>164</v>
      </c>
      <c r="B30" s="19"/>
      <c r="C30" s="105"/>
      <c r="D30" s="105"/>
      <c r="E30" s="105"/>
      <c r="F30" s="105"/>
      <c r="G30" s="105"/>
      <c r="H30" s="105" t="s">
        <v>164</v>
      </c>
      <c r="I30" s="105"/>
      <c r="J30" s="105"/>
      <c r="K30" s="105"/>
      <c r="L30" s="105"/>
      <c r="M30" s="105"/>
      <c r="N30" s="105"/>
      <c r="O30" s="105" t="s">
        <v>164</v>
      </c>
      <c r="P30" s="20"/>
      <c r="Q30" s="105"/>
    </row>
    <row r="31" spans="1:17" x14ac:dyDescent="0.25">
      <c r="A31" s="19"/>
      <c r="B31" s="19" t="s">
        <v>165</v>
      </c>
      <c r="C31" s="105">
        <v>48765</v>
      </c>
      <c r="D31" s="105">
        <v>55914</v>
      </c>
      <c r="E31" s="105">
        <v>46070</v>
      </c>
      <c r="F31" s="105">
        <v>23928</v>
      </c>
      <c r="G31" s="105">
        <v>26400</v>
      </c>
      <c r="H31" s="105">
        <v>42913</v>
      </c>
      <c r="I31" s="105">
        <v>31875</v>
      </c>
      <c r="J31" s="105">
        <v>46944</v>
      </c>
      <c r="K31" s="105">
        <v>16499</v>
      </c>
      <c r="L31" s="105">
        <v>10059</v>
      </c>
      <c r="M31" s="105">
        <v>10590</v>
      </c>
      <c r="N31" s="105">
        <v>15439</v>
      </c>
      <c r="O31" s="103">
        <f>SUM(C31:N31)</f>
        <v>375396</v>
      </c>
      <c r="P31" s="107">
        <f>AVERAGE(C31:N31)</f>
        <v>31283</v>
      </c>
      <c r="Q31" s="132">
        <f>MAX(C31:N31)</f>
        <v>55914</v>
      </c>
    </row>
    <row r="32" spans="1:17" x14ac:dyDescent="0.25">
      <c r="A32" s="19"/>
      <c r="B32" s="19" t="s">
        <v>82</v>
      </c>
      <c r="C32" s="105">
        <v>269</v>
      </c>
      <c r="D32" s="105">
        <v>442</v>
      </c>
      <c r="E32" s="105">
        <v>471</v>
      </c>
      <c r="F32" s="105">
        <v>99</v>
      </c>
      <c r="G32" s="105">
        <v>180</v>
      </c>
      <c r="H32" s="105">
        <v>295</v>
      </c>
      <c r="I32" s="105">
        <v>292</v>
      </c>
      <c r="J32" s="105">
        <v>267</v>
      </c>
      <c r="K32" s="105">
        <v>155</v>
      </c>
      <c r="L32" s="105">
        <v>178</v>
      </c>
      <c r="M32" s="105">
        <v>219</v>
      </c>
      <c r="N32" s="105">
        <v>265</v>
      </c>
      <c r="O32" s="103">
        <f>SUM(C32:N32)</f>
        <v>3132</v>
      </c>
      <c r="P32" s="107">
        <f>AVERAGE(C32:N32)</f>
        <v>261</v>
      </c>
      <c r="Q32" s="132">
        <f>MAX(C32:N32)</f>
        <v>471</v>
      </c>
    </row>
    <row r="33" spans="1:17" x14ac:dyDescent="0.25">
      <c r="A33" s="19"/>
      <c r="B33" s="29" t="s">
        <v>15</v>
      </c>
      <c r="C33" s="103">
        <f t="shared" ref="C33:N33" si="2">SUM(C31:C32)</f>
        <v>49034</v>
      </c>
      <c r="D33" s="103">
        <f t="shared" si="2"/>
        <v>56356</v>
      </c>
      <c r="E33" s="103">
        <f t="shared" si="2"/>
        <v>46541</v>
      </c>
      <c r="F33" s="103">
        <f t="shared" si="2"/>
        <v>24027</v>
      </c>
      <c r="G33" s="103">
        <f t="shared" si="2"/>
        <v>26580</v>
      </c>
      <c r="H33" s="103">
        <f t="shared" si="2"/>
        <v>43208</v>
      </c>
      <c r="I33" s="103">
        <f t="shared" si="2"/>
        <v>32167</v>
      </c>
      <c r="J33" s="103">
        <f t="shared" si="2"/>
        <v>47211</v>
      </c>
      <c r="K33" s="103">
        <f t="shared" si="2"/>
        <v>16654</v>
      </c>
      <c r="L33" s="103">
        <f t="shared" si="2"/>
        <v>10237</v>
      </c>
      <c r="M33" s="103">
        <f t="shared" si="2"/>
        <v>10809</v>
      </c>
      <c r="N33" s="103">
        <f t="shared" si="2"/>
        <v>15704</v>
      </c>
      <c r="O33" s="103">
        <f>SUM(C33:N33)</f>
        <v>378528</v>
      </c>
      <c r="P33" s="107">
        <f>AVERAGE(C33:N33)</f>
        <v>31544</v>
      </c>
      <c r="Q33" s="132">
        <f>MAX(C33:N33)</f>
        <v>56356</v>
      </c>
    </row>
    <row r="34" spans="1:17" x14ac:dyDescent="0.25">
      <c r="A34" s="19"/>
      <c r="B34" s="19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20"/>
      <c r="Q34" s="105"/>
    </row>
    <row r="35" spans="1:17" x14ac:dyDescent="0.25">
      <c r="A35" s="19" t="s">
        <v>444</v>
      </c>
      <c r="B35" s="19"/>
      <c r="C35" s="52">
        <v>0.32940000000000003</v>
      </c>
      <c r="D35" s="52">
        <v>0.40899999999999997</v>
      </c>
      <c r="E35" s="52">
        <v>0.43980000000000002</v>
      </c>
      <c r="F35" s="52">
        <v>0.53580000000000005</v>
      </c>
      <c r="G35" s="52">
        <v>0.19120000000000001</v>
      </c>
      <c r="H35" s="52">
        <v>0.3306</v>
      </c>
      <c r="I35" s="52">
        <v>0.25409999999999999</v>
      </c>
      <c r="J35" s="52">
        <v>0.38619999999999999</v>
      </c>
      <c r="K35" s="52">
        <v>0.63260000000000005</v>
      </c>
      <c r="L35" s="52">
        <v>4.9299999999999997E-2</v>
      </c>
      <c r="M35" s="52">
        <v>4.07E-2</v>
      </c>
      <c r="N35" s="52">
        <v>7.3099999999999998E-2</v>
      </c>
      <c r="O35" s="52"/>
      <c r="P35" s="94">
        <f>AVERAGE(C35:N35)</f>
        <v>0.30598333333333344</v>
      </c>
      <c r="Q35" s="61">
        <f>MAX(C35:N35)</f>
        <v>0.63260000000000005</v>
      </c>
    </row>
    <row r="36" spans="1:17" x14ac:dyDescent="0.25">
      <c r="A36" s="19"/>
      <c r="B36" s="19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20"/>
      <c r="Q36" s="105"/>
    </row>
    <row r="37" spans="1:17" x14ac:dyDescent="0.25">
      <c r="A37" s="19"/>
      <c r="B37" s="19"/>
      <c r="C37" s="105"/>
      <c r="D37" s="105"/>
      <c r="E37" s="105"/>
      <c r="F37" s="105"/>
      <c r="G37" s="105" t="s">
        <v>117</v>
      </c>
      <c r="H37" s="105"/>
      <c r="I37" s="105"/>
      <c r="J37" s="105"/>
      <c r="K37" s="105"/>
      <c r="L37" s="105"/>
      <c r="M37" s="105"/>
      <c r="N37" s="105"/>
      <c r="O37" s="105"/>
      <c r="P37" s="108" t="s">
        <v>118</v>
      </c>
      <c r="Q37" s="105"/>
    </row>
    <row r="38" spans="1:17" x14ac:dyDescent="0.25">
      <c r="A38" s="56" t="s">
        <v>42</v>
      </c>
      <c r="B38" s="56"/>
      <c r="C38" s="105">
        <v>95081</v>
      </c>
      <c r="D38" s="105">
        <v>123570</v>
      </c>
      <c r="E38" s="105">
        <v>81503</v>
      </c>
      <c r="F38" s="105">
        <v>31921</v>
      </c>
      <c r="G38" s="105">
        <v>35028</v>
      </c>
      <c r="H38" s="105">
        <v>67982</v>
      </c>
      <c r="I38" s="105">
        <v>52814</v>
      </c>
      <c r="J38" s="105">
        <v>70254</v>
      </c>
      <c r="K38" s="105">
        <v>17288</v>
      </c>
      <c r="L38" s="104">
        <v>38915</v>
      </c>
      <c r="M38" s="104">
        <v>35312</v>
      </c>
      <c r="N38" s="104">
        <v>8157</v>
      </c>
      <c r="O38" s="106">
        <f>SUM(C38:N38)</f>
        <v>657825</v>
      </c>
      <c r="P38" s="109">
        <f>AVERAGE(C38:N38)</f>
        <v>54818.75</v>
      </c>
      <c r="Q38" s="133">
        <f>MAX(C38:N38)</f>
        <v>123570</v>
      </c>
    </row>
    <row r="39" spans="1:17" x14ac:dyDescent="0.25">
      <c r="A39" s="19" t="s">
        <v>114</v>
      </c>
      <c r="B39" s="19"/>
      <c r="C39" s="105">
        <v>365223</v>
      </c>
      <c r="D39" s="105">
        <v>365353</v>
      </c>
      <c r="E39" s="105">
        <v>440348</v>
      </c>
      <c r="F39" s="105">
        <v>145988</v>
      </c>
      <c r="G39" s="105">
        <v>248101</v>
      </c>
      <c r="H39" s="105">
        <v>317418</v>
      </c>
      <c r="I39" s="105">
        <v>324643</v>
      </c>
      <c r="J39" s="105">
        <v>392015</v>
      </c>
      <c r="K39" s="105">
        <v>160556</v>
      </c>
      <c r="L39" s="105">
        <v>195611</v>
      </c>
      <c r="M39" s="105">
        <v>143418</v>
      </c>
      <c r="N39" s="105">
        <v>87929</v>
      </c>
      <c r="O39" s="103">
        <f>SUM(C39:N39)</f>
        <v>3186603</v>
      </c>
      <c r="P39" s="107">
        <f>AVERAGE(C39:N39)</f>
        <v>265550.25</v>
      </c>
      <c r="Q39" s="132">
        <f>MAX(C39:N39)</f>
        <v>440348</v>
      </c>
    </row>
  </sheetData>
  <phoneticPr fontId="0" type="noConversion"/>
  <pageMargins left="0.5" right="0.5" top="1" bottom="1" header="0.5" footer="0.5"/>
  <pageSetup scale="6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workbookViewId="0">
      <pane xSplit="1" ySplit="2" topLeftCell="M3" activePane="bottomRight" state="frozen"/>
      <selection pane="topRight"/>
      <selection pane="bottomLeft"/>
      <selection pane="bottomRight" activeCell="M3" sqref="M3"/>
    </sheetView>
  </sheetViews>
  <sheetFormatPr defaultColWidth="8.90625" defaultRowHeight="13.8" x14ac:dyDescent="0.25"/>
  <cols>
    <col min="1" max="1" width="18.81640625" style="32" customWidth="1"/>
    <col min="2" max="16384" width="8.90625" style="32"/>
  </cols>
  <sheetData>
    <row r="1" spans="1:16" x14ac:dyDescent="0.25">
      <c r="A1" s="32" t="s">
        <v>293</v>
      </c>
      <c r="E1" s="32" t="s">
        <v>404</v>
      </c>
      <c r="N1" s="32" t="s">
        <v>404</v>
      </c>
    </row>
    <row r="2" spans="1:16" x14ac:dyDescent="0.25">
      <c r="A2" s="32" t="s">
        <v>292</v>
      </c>
      <c r="B2" s="76" t="s">
        <v>3</v>
      </c>
      <c r="C2" s="76" t="s">
        <v>4</v>
      </c>
      <c r="D2" s="76" t="s">
        <v>5</v>
      </c>
      <c r="E2" s="76" t="s">
        <v>6</v>
      </c>
      <c r="F2" s="76" t="s">
        <v>7</v>
      </c>
      <c r="G2" s="76" t="s">
        <v>8</v>
      </c>
      <c r="H2" s="76" t="s">
        <v>9</v>
      </c>
      <c r="I2" s="76" t="s">
        <v>10</v>
      </c>
      <c r="J2" s="76" t="s">
        <v>11</v>
      </c>
      <c r="K2" s="76" t="s">
        <v>12</v>
      </c>
      <c r="L2" s="76" t="s">
        <v>13</v>
      </c>
      <c r="M2" s="76" t="s">
        <v>14</v>
      </c>
      <c r="N2" s="33" t="s">
        <v>15</v>
      </c>
      <c r="O2" s="33" t="s">
        <v>17</v>
      </c>
      <c r="P2" s="33" t="s">
        <v>18</v>
      </c>
    </row>
    <row r="3" spans="1:16" x14ac:dyDescent="0.25">
      <c r="A3" s="33" t="s">
        <v>340</v>
      </c>
      <c r="B3" s="105">
        <v>471</v>
      </c>
      <c r="C3" s="105">
        <v>522</v>
      </c>
      <c r="D3" s="105">
        <v>329</v>
      </c>
      <c r="E3" s="105">
        <v>50</v>
      </c>
      <c r="F3" s="105">
        <v>135</v>
      </c>
      <c r="G3" s="105">
        <v>781</v>
      </c>
      <c r="H3" s="105">
        <v>484</v>
      </c>
      <c r="I3" s="105">
        <v>460</v>
      </c>
      <c r="J3" s="105">
        <v>264</v>
      </c>
      <c r="K3" s="105">
        <v>85</v>
      </c>
      <c r="L3" s="105">
        <v>274</v>
      </c>
      <c r="M3" s="105">
        <v>58</v>
      </c>
      <c r="N3" s="121">
        <f>SUM(B3:M3)</f>
        <v>3913</v>
      </c>
      <c r="O3" s="122">
        <f>AVERAGE(B3:M3)</f>
        <v>326.08333333333331</v>
      </c>
      <c r="P3" s="131">
        <f>MAX(B3:M3)</f>
        <v>781</v>
      </c>
    </row>
    <row r="4" spans="1:16" x14ac:dyDescent="0.25">
      <c r="A4" s="33" t="s">
        <v>386</v>
      </c>
      <c r="B4" s="105">
        <v>362</v>
      </c>
      <c r="C4" s="105">
        <v>708</v>
      </c>
      <c r="D4" s="105">
        <v>672</v>
      </c>
      <c r="E4" s="105">
        <v>210</v>
      </c>
      <c r="F4" s="105">
        <v>302</v>
      </c>
      <c r="G4" s="105">
        <v>631</v>
      </c>
      <c r="H4" s="105">
        <v>371</v>
      </c>
      <c r="I4" s="105">
        <v>640</v>
      </c>
      <c r="J4" s="105">
        <v>279</v>
      </c>
      <c r="K4" s="105">
        <v>148</v>
      </c>
      <c r="L4" s="105">
        <v>171</v>
      </c>
      <c r="M4" s="105">
        <v>57</v>
      </c>
      <c r="N4" s="103">
        <f>SUM(B4:M4)</f>
        <v>4551</v>
      </c>
      <c r="O4" s="107">
        <f>AVERAGE(B4:M4)</f>
        <v>379.25</v>
      </c>
      <c r="P4" s="132">
        <f>MAX(B4:M4)</f>
        <v>708</v>
      </c>
    </row>
    <row r="5" spans="1:16" x14ac:dyDescent="0.25">
      <c r="A5" s="33" t="s">
        <v>47</v>
      </c>
      <c r="B5" s="105">
        <f t="shared" ref="B5:C5" si="0">SUM(B4-B3)</f>
        <v>-109</v>
      </c>
      <c r="C5" s="105">
        <f t="shared" si="0"/>
        <v>186</v>
      </c>
      <c r="D5" s="105">
        <f t="shared" ref="D5:E5" si="1">SUM(D4-D3)</f>
        <v>343</v>
      </c>
      <c r="E5" s="105">
        <f t="shared" si="1"/>
        <v>160</v>
      </c>
      <c r="F5" s="105">
        <f t="shared" ref="F5:G5" si="2">SUM(F4-F3)</f>
        <v>167</v>
      </c>
      <c r="G5" s="105">
        <f t="shared" si="2"/>
        <v>-150</v>
      </c>
      <c r="H5" s="105">
        <f t="shared" ref="H5:I5" si="3">SUM(H4-H3)</f>
        <v>-113</v>
      </c>
      <c r="I5" s="105">
        <f t="shared" si="3"/>
        <v>180</v>
      </c>
      <c r="J5" s="105">
        <f t="shared" ref="J5:K5" si="4">SUM(J4-J3)</f>
        <v>15</v>
      </c>
      <c r="K5" s="105">
        <f t="shared" si="4"/>
        <v>63</v>
      </c>
      <c r="L5" s="105">
        <f t="shared" ref="L5:M5" si="5">SUM(L4-L3)</f>
        <v>-103</v>
      </c>
      <c r="M5" s="105">
        <f t="shared" si="5"/>
        <v>-1</v>
      </c>
      <c r="N5" s="103">
        <f>SUM(B5:M5)</f>
        <v>638</v>
      </c>
      <c r="P5" s="105"/>
    </row>
    <row r="6" spans="1:16" x14ac:dyDescent="0.25">
      <c r="A6" s="33" t="s">
        <v>48</v>
      </c>
      <c r="B6" s="44">
        <f t="shared" ref="B6:C6" si="6">SUM(B5/B3)</f>
        <v>-0.23142250530785563</v>
      </c>
      <c r="C6" s="44">
        <f t="shared" si="6"/>
        <v>0.35632183908045978</v>
      </c>
      <c r="D6" s="44">
        <f t="shared" ref="D6:E6" si="7">SUM(D5/D3)</f>
        <v>1.0425531914893618</v>
      </c>
      <c r="E6" s="44">
        <f t="shared" si="7"/>
        <v>3.2</v>
      </c>
      <c r="F6" s="44">
        <f t="shared" ref="F6:G6" si="8">SUM(F5/F3)</f>
        <v>1.2370370370370369</v>
      </c>
      <c r="G6" s="44">
        <f t="shared" si="8"/>
        <v>-0.19206145966709348</v>
      </c>
      <c r="H6" s="44">
        <f t="shared" ref="H6:I6" si="9">SUM(H5/H3)</f>
        <v>-0.23347107438016529</v>
      </c>
      <c r="I6" s="44">
        <f t="shared" si="9"/>
        <v>0.39130434782608697</v>
      </c>
      <c r="J6" s="44">
        <f t="shared" ref="J6:K6" si="10">SUM(J5/J3)</f>
        <v>5.6818181818181816E-2</v>
      </c>
      <c r="K6" s="44">
        <f t="shared" si="10"/>
        <v>0.74117647058823533</v>
      </c>
      <c r="L6" s="44">
        <f t="shared" ref="L6:M6" si="11">SUM(L5/L3)</f>
        <v>-0.37591240875912407</v>
      </c>
      <c r="M6" s="44">
        <f t="shared" si="11"/>
        <v>-1.7241379310344827E-2</v>
      </c>
      <c r="N6" s="45">
        <f>SUM(N5/(B3+C3+D3+E3+F3+G3+H3+I3+J3+K3+L3+M3))</f>
        <v>0.1630462560695119</v>
      </c>
      <c r="P6" s="105"/>
    </row>
    <row r="7" spans="1:16" x14ac:dyDescent="0.25">
      <c r="A7" s="35" t="s">
        <v>203</v>
      </c>
      <c r="M7" s="32" t="s">
        <v>203</v>
      </c>
      <c r="P7" s="105"/>
    </row>
    <row r="8" spans="1:16" x14ac:dyDescent="0.25">
      <c r="A8" s="69" t="s">
        <v>146</v>
      </c>
      <c r="B8" s="104">
        <v>1180</v>
      </c>
      <c r="C8" s="104">
        <v>702</v>
      </c>
      <c r="D8" s="104">
        <v>1907</v>
      </c>
      <c r="E8" s="104">
        <v>135</v>
      </c>
      <c r="F8" s="104">
        <v>239</v>
      </c>
      <c r="G8" s="104">
        <v>612</v>
      </c>
      <c r="H8" s="104">
        <v>180</v>
      </c>
      <c r="I8" s="104">
        <v>659</v>
      </c>
      <c r="J8" s="104">
        <v>69</v>
      </c>
      <c r="K8" s="104">
        <v>122</v>
      </c>
      <c r="L8" s="104">
        <v>98</v>
      </c>
      <c r="M8" s="104">
        <v>115</v>
      </c>
      <c r="N8" s="106">
        <f t="shared" ref="N8:N13" si="12">SUM(B8:M8)</f>
        <v>6018</v>
      </c>
      <c r="O8" s="84" t="s">
        <v>210</v>
      </c>
      <c r="P8" s="105"/>
    </row>
    <row r="9" spans="1:16" x14ac:dyDescent="0.25">
      <c r="A9" s="33" t="s">
        <v>159</v>
      </c>
      <c r="B9" s="105">
        <v>791</v>
      </c>
      <c r="C9" s="105">
        <v>504</v>
      </c>
      <c r="D9" s="105">
        <v>651</v>
      </c>
      <c r="E9" s="105">
        <v>117</v>
      </c>
      <c r="F9" s="105">
        <v>122</v>
      </c>
      <c r="G9" s="105">
        <v>189</v>
      </c>
      <c r="H9" s="105">
        <v>152</v>
      </c>
      <c r="I9" s="105">
        <v>165</v>
      </c>
      <c r="J9" s="105">
        <v>60</v>
      </c>
      <c r="K9" s="105">
        <v>120</v>
      </c>
      <c r="L9" s="105">
        <v>114</v>
      </c>
      <c r="M9" s="105">
        <v>33</v>
      </c>
      <c r="N9" s="103">
        <f t="shared" si="12"/>
        <v>3018</v>
      </c>
      <c r="O9" s="49">
        <f t="shared" ref="O9:O14" si="13">SUM((N9-N8)/N8)</f>
        <v>-0.49850448654037888</v>
      </c>
      <c r="P9" s="105"/>
    </row>
    <row r="10" spans="1:16" x14ac:dyDescent="0.25">
      <c r="A10" s="33" t="s">
        <v>183</v>
      </c>
      <c r="B10" s="105">
        <v>598</v>
      </c>
      <c r="C10" s="105">
        <v>605</v>
      </c>
      <c r="D10" s="105">
        <v>667</v>
      </c>
      <c r="E10" s="105">
        <v>515</v>
      </c>
      <c r="F10" s="105">
        <v>199</v>
      </c>
      <c r="G10" s="105">
        <v>768</v>
      </c>
      <c r="H10" s="105">
        <v>599</v>
      </c>
      <c r="I10" s="105">
        <v>515</v>
      </c>
      <c r="J10" s="105">
        <v>127</v>
      </c>
      <c r="K10" s="105">
        <v>223</v>
      </c>
      <c r="L10" s="105">
        <v>78</v>
      </c>
      <c r="M10" s="105">
        <v>56</v>
      </c>
      <c r="N10" s="103">
        <f t="shared" si="12"/>
        <v>4950</v>
      </c>
      <c r="O10" s="49">
        <f t="shared" si="13"/>
        <v>0.64015904572564608</v>
      </c>
      <c r="P10" s="105"/>
    </row>
    <row r="11" spans="1:16" x14ac:dyDescent="0.25">
      <c r="A11" s="33" t="s">
        <v>189</v>
      </c>
      <c r="B11" s="105">
        <v>637</v>
      </c>
      <c r="C11" s="105">
        <v>523</v>
      </c>
      <c r="D11" s="105">
        <v>310</v>
      </c>
      <c r="E11" s="105">
        <v>187</v>
      </c>
      <c r="F11" s="105">
        <v>178</v>
      </c>
      <c r="G11" s="105">
        <v>516</v>
      </c>
      <c r="H11" s="105">
        <v>312</v>
      </c>
      <c r="I11" s="105">
        <v>446</v>
      </c>
      <c r="J11" s="105">
        <v>173</v>
      </c>
      <c r="K11" s="105">
        <v>117</v>
      </c>
      <c r="L11" s="105">
        <v>196</v>
      </c>
      <c r="M11" s="105">
        <v>122</v>
      </c>
      <c r="N11" s="103">
        <f t="shared" si="12"/>
        <v>3717</v>
      </c>
      <c r="O11" s="49">
        <f t="shared" si="13"/>
        <v>-0.24909090909090909</v>
      </c>
      <c r="P11" s="105"/>
    </row>
    <row r="12" spans="1:16" x14ac:dyDescent="0.25">
      <c r="A12" s="33" t="s">
        <v>242</v>
      </c>
      <c r="B12" s="105">
        <v>662</v>
      </c>
      <c r="C12" s="105">
        <v>552</v>
      </c>
      <c r="D12" s="105">
        <v>381</v>
      </c>
      <c r="E12" s="105">
        <v>141</v>
      </c>
      <c r="F12" s="105">
        <v>184</v>
      </c>
      <c r="G12" s="105">
        <v>755</v>
      </c>
      <c r="H12" s="105">
        <v>495</v>
      </c>
      <c r="I12" s="105">
        <v>537</v>
      </c>
      <c r="J12" s="105">
        <v>168</v>
      </c>
      <c r="K12" s="105">
        <v>188</v>
      </c>
      <c r="L12" s="105">
        <v>227</v>
      </c>
      <c r="M12" s="105">
        <v>35</v>
      </c>
      <c r="N12" s="103">
        <f t="shared" si="12"/>
        <v>4325</v>
      </c>
      <c r="O12" s="49">
        <f t="shared" si="13"/>
        <v>0.16357277374226525</v>
      </c>
      <c r="P12" s="105"/>
    </row>
    <row r="13" spans="1:16" x14ac:dyDescent="0.25">
      <c r="A13" s="33" t="s">
        <v>271</v>
      </c>
      <c r="B13" s="105">
        <v>528</v>
      </c>
      <c r="C13" s="105">
        <v>429</v>
      </c>
      <c r="D13" s="105">
        <v>202</v>
      </c>
      <c r="E13" s="105">
        <v>94</v>
      </c>
      <c r="F13" s="105">
        <v>285</v>
      </c>
      <c r="G13" s="105">
        <v>680</v>
      </c>
      <c r="H13" s="105">
        <v>379</v>
      </c>
      <c r="I13" s="105">
        <v>521</v>
      </c>
      <c r="J13" s="105">
        <v>61</v>
      </c>
      <c r="K13" s="105">
        <v>61</v>
      </c>
      <c r="L13" s="105">
        <v>520</v>
      </c>
      <c r="M13" s="105">
        <v>108</v>
      </c>
      <c r="N13" s="103">
        <f t="shared" si="12"/>
        <v>3868</v>
      </c>
      <c r="O13" s="49">
        <f t="shared" si="13"/>
        <v>-0.10566473988439307</v>
      </c>
      <c r="P13" s="127"/>
    </row>
    <row r="14" spans="1:16" x14ac:dyDescent="0.25">
      <c r="A14" s="33" t="s">
        <v>291</v>
      </c>
      <c r="B14" s="105">
        <v>556</v>
      </c>
      <c r="C14" s="105">
        <v>527</v>
      </c>
      <c r="D14" s="105">
        <v>336</v>
      </c>
      <c r="E14" s="105">
        <v>53</v>
      </c>
      <c r="F14" s="105">
        <v>215</v>
      </c>
      <c r="G14" s="105">
        <v>675</v>
      </c>
      <c r="H14" s="105">
        <v>344</v>
      </c>
      <c r="I14" s="105">
        <v>412</v>
      </c>
      <c r="J14" s="105">
        <v>111</v>
      </c>
      <c r="K14" s="105">
        <v>233</v>
      </c>
      <c r="L14" s="105">
        <v>468</v>
      </c>
      <c r="M14" s="105">
        <v>175</v>
      </c>
      <c r="N14" s="103">
        <f t="shared" ref="N14:N19" si="14">SUM(B14:M14)</f>
        <v>4105</v>
      </c>
      <c r="O14" s="49">
        <f t="shared" si="13"/>
        <v>6.1271975180972077E-2</v>
      </c>
      <c r="P14" s="127"/>
    </row>
    <row r="15" spans="1:16" x14ac:dyDescent="0.25">
      <c r="A15" s="33" t="s">
        <v>302</v>
      </c>
      <c r="B15" s="105">
        <v>1191</v>
      </c>
      <c r="C15" s="105">
        <v>1139</v>
      </c>
      <c r="D15" s="105">
        <v>654</v>
      </c>
      <c r="E15" s="105">
        <v>107</v>
      </c>
      <c r="F15" s="105">
        <v>122</v>
      </c>
      <c r="G15" s="105">
        <v>759</v>
      </c>
      <c r="H15" s="105">
        <v>490</v>
      </c>
      <c r="I15" s="105">
        <v>596</v>
      </c>
      <c r="J15" s="105">
        <v>432</v>
      </c>
      <c r="K15" s="105">
        <v>205</v>
      </c>
      <c r="L15" s="105">
        <v>130</v>
      </c>
      <c r="M15" s="105">
        <v>195</v>
      </c>
      <c r="N15" s="103">
        <f t="shared" si="14"/>
        <v>6020</v>
      </c>
      <c r="O15" s="49">
        <f t="shared" ref="O15" si="15">SUM((N15-N14)/N14)</f>
        <v>0.46650426309378806</v>
      </c>
      <c r="P15" s="127"/>
    </row>
    <row r="16" spans="1:16" x14ac:dyDescent="0.25">
      <c r="A16" s="33" t="s">
        <v>311</v>
      </c>
      <c r="B16" s="105">
        <v>535</v>
      </c>
      <c r="C16" s="105">
        <v>785</v>
      </c>
      <c r="D16" s="105">
        <v>732</v>
      </c>
      <c r="E16" s="105">
        <v>214</v>
      </c>
      <c r="F16" s="105">
        <v>269</v>
      </c>
      <c r="G16" s="105">
        <v>1091</v>
      </c>
      <c r="H16" s="105">
        <v>582</v>
      </c>
      <c r="I16" s="105">
        <v>967</v>
      </c>
      <c r="J16" s="105">
        <v>394</v>
      </c>
      <c r="K16" s="105">
        <v>255</v>
      </c>
      <c r="L16" s="105">
        <v>90</v>
      </c>
      <c r="M16" s="105">
        <v>128</v>
      </c>
      <c r="N16" s="103">
        <f t="shared" si="14"/>
        <v>6042</v>
      </c>
      <c r="O16" s="49">
        <f t="shared" ref="O16" si="16">SUM((N16-N15)/N15)</f>
        <v>3.6544850498338869E-3</v>
      </c>
      <c r="P16" s="127"/>
    </row>
    <row r="17" spans="1:16" x14ac:dyDescent="0.25">
      <c r="A17" s="33" t="s">
        <v>324</v>
      </c>
      <c r="B17" s="105">
        <v>577</v>
      </c>
      <c r="C17" s="105">
        <v>650</v>
      </c>
      <c r="D17" s="105">
        <v>582</v>
      </c>
      <c r="E17" s="105">
        <v>95</v>
      </c>
      <c r="F17" s="105">
        <v>660</v>
      </c>
      <c r="G17" s="105">
        <v>850</v>
      </c>
      <c r="H17" s="105">
        <v>392</v>
      </c>
      <c r="I17" s="105">
        <v>380</v>
      </c>
      <c r="J17" s="105">
        <v>101</v>
      </c>
      <c r="K17" s="105">
        <v>84</v>
      </c>
      <c r="L17" s="105">
        <v>109</v>
      </c>
      <c r="M17" s="105">
        <v>132</v>
      </c>
      <c r="N17" s="103">
        <f t="shared" si="14"/>
        <v>4612</v>
      </c>
      <c r="O17" s="49">
        <f t="shared" ref="O17" si="17">SUM((N17-N16)/N16)</f>
        <v>-0.2366765971532605</v>
      </c>
      <c r="P17" s="127"/>
    </row>
    <row r="18" spans="1:16" x14ac:dyDescent="0.25">
      <c r="A18" s="33" t="s">
        <v>340</v>
      </c>
      <c r="B18" s="105">
        <v>471</v>
      </c>
      <c r="C18" s="105">
        <v>522</v>
      </c>
      <c r="D18" s="105">
        <v>329</v>
      </c>
      <c r="E18" s="105">
        <v>50</v>
      </c>
      <c r="F18" s="105">
        <v>135</v>
      </c>
      <c r="G18" s="105">
        <v>781</v>
      </c>
      <c r="H18" s="105">
        <v>484</v>
      </c>
      <c r="I18" s="105">
        <v>460</v>
      </c>
      <c r="J18" s="105">
        <v>264</v>
      </c>
      <c r="K18" s="105">
        <v>85</v>
      </c>
      <c r="L18" s="105">
        <v>274</v>
      </c>
      <c r="M18" s="105">
        <v>58</v>
      </c>
      <c r="N18" s="103">
        <f t="shared" si="14"/>
        <v>3913</v>
      </c>
      <c r="O18" s="49">
        <f t="shared" ref="O18" si="18">SUM((N18-N17)/N17)</f>
        <v>-0.15156114483954899</v>
      </c>
      <c r="P18" s="127"/>
    </row>
    <row r="19" spans="1:16" x14ac:dyDescent="0.25">
      <c r="A19" s="33" t="s">
        <v>386</v>
      </c>
      <c r="B19" s="105">
        <v>362</v>
      </c>
      <c r="C19" s="105">
        <v>708</v>
      </c>
      <c r="D19" s="105">
        <v>672</v>
      </c>
      <c r="E19" s="105">
        <v>210</v>
      </c>
      <c r="F19" s="105">
        <v>302</v>
      </c>
      <c r="G19" s="105">
        <v>631</v>
      </c>
      <c r="H19" s="105">
        <v>371</v>
      </c>
      <c r="I19" s="105">
        <v>640</v>
      </c>
      <c r="J19" s="105">
        <v>279</v>
      </c>
      <c r="K19" s="105">
        <v>148</v>
      </c>
      <c r="L19" s="105">
        <v>171</v>
      </c>
      <c r="M19" s="105">
        <v>57</v>
      </c>
      <c r="N19" s="103">
        <f t="shared" si="14"/>
        <v>4551</v>
      </c>
      <c r="O19" s="49">
        <f t="shared" ref="O19" si="19">SUM((N19-N18)/N18)</f>
        <v>0.1630462560695119</v>
      </c>
      <c r="P19" s="127"/>
    </row>
    <row r="20" spans="1:16" x14ac:dyDescent="0.25">
      <c r="A20" s="33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27"/>
      <c r="O20" s="78"/>
      <c r="P20" s="127"/>
    </row>
    <row r="21" spans="1:16" x14ac:dyDescent="0.25">
      <c r="A21" s="35" t="s">
        <v>153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27" t="s">
        <v>153</v>
      </c>
      <c r="O21" s="47"/>
      <c r="P21" s="127"/>
    </row>
    <row r="22" spans="1:16" x14ac:dyDescent="0.25">
      <c r="A22" s="35" t="s">
        <v>151</v>
      </c>
      <c r="B22" s="105">
        <v>881</v>
      </c>
      <c r="C22" s="105">
        <v>1142</v>
      </c>
      <c r="D22" s="105">
        <v>953</v>
      </c>
      <c r="E22" s="105">
        <v>431</v>
      </c>
      <c r="F22" s="105">
        <v>484</v>
      </c>
      <c r="G22" s="105">
        <v>1447</v>
      </c>
      <c r="H22" s="105">
        <v>860</v>
      </c>
      <c r="I22" s="105">
        <v>1315</v>
      </c>
      <c r="J22" s="105">
        <v>291</v>
      </c>
      <c r="K22" s="105">
        <v>377</v>
      </c>
      <c r="L22" s="105">
        <v>412</v>
      </c>
      <c r="M22" s="105">
        <v>261</v>
      </c>
      <c r="N22" s="103">
        <f>SUM(B22:M22)</f>
        <v>8854</v>
      </c>
      <c r="O22" s="107">
        <f>AVERAGE(B22:M22)</f>
        <v>737.83333333333337</v>
      </c>
      <c r="P22" s="132">
        <f>MAX(B22:M22)</f>
        <v>1447</v>
      </c>
    </row>
    <row r="23" spans="1:16" x14ac:dyDescent="0.25">
      <c r="A23" s="32" t="s">
        <v>152</v>
      </c>
      <c r="B23" s="105">
        <v>1431</v>
      </c>
      <c r="C23" s="105">
        <v>1786</v>
      </c>
      <c r="D23" s="105">
        <v>1586</v>
      </c>
      <c r="E23" s="105">
        <v>645</v>
      </c>
      <c r="F23" s="105">
        <v>781</v>
      </c>
      <c r="G23" s="105">
        <v>2292</v>
      </c>
      <c r="H23" s="105">
        <v>1266</v>
      </c>
      <c r="I23" s="105">
        <v>2202</v>
      </c>
      <c r="J23" s="105">
        <v>467</v>
      </c>
      <c r="K23" s="105">
        <v>464</v>
      </c>
      <c r="L23" s="105">
        <v>496</v>
      </c>
      <c r="M23" s="105">
        <v>306</v>
      </c>
      <c r="N23" s="103">
        <f>SUM(B23:M23)</f>
        <v>13722</v>
      </c>
      <c r="O23" s="107">
        <f>AVERAGE(B23:M23)</f>
        <v>1143.5</v>
      </c>
      <c r="P23" s="132">
        <f>MAX(B23:M23)</f>
        <v>2292</v>
      </c>
    </row>
    <row r="24" spans="1:16" x14ac:dyDescent="0.25">
      <c r="A24" s="32" t="s">
        <v>173</v>
      </c>
      <c r="B24" s="105">
        <v>364</v>
      </c>
      <c r="C24" s="105">
        <v>545</v>
      </c>
      <c r="D24" s="105">
        <v>471</v>
      </c>
      <c r="E24" s="105">
        <v>192</v>
      </c>
      <c r="F24" s="105">
        <v>213</v>
      </c>
      <c r="G24" s="105">
        <v>648</v>
      </c>
      <c r="H24" s="105">
        <v>629</v>
      </c>
      <c r="I24" s="105">
        <v>894</v>
      </c>
      <c r="J24" s="105">
        <v>163</v>
      </c>
      <c r="K24" s="105">
        <v>82</v>
      </c>
      <c r="L24" s="105">
        <v>118</v>
      </c>
      <c r="M24" s="105">
        <v>59</v>
      </c>
      <c r="N24" s="103">
        <f>SUM(B24:M24)</f>
        <v>4378</v>
      </c>
      <c r="O24" s="107">
        <f>AVERAGE(B24:M24)</f>
        <v>364.83333333333331</v>
      </c>
      <c r="P24" s="132">
        <f>MAX(B24:M24)</f>
        <v>894</v>
      </c>
    </row>
    <row r="25" spans="1:16" x14ac:dyDescent="0.25">
      <c r="A25" s="32" t="s">
        <v>344</v>
      </c>
      <c r="B25" s="103">
        <f t="shared" ref="B25:M25" si="20">SUM(B22:B24)</f>
        <v>2676</v>
      </c>
      <c r="C25" s="103">
        <f t="shared" si="20"/>
        <v>3473</v>
      </c>
      <c r="D25" s="103">
        <f t="shared" si="20"/>
        <v>3010</v>
      </c>
      <c r="E25" s="103">
        <f t="shared" si="20"/>
        <v>1268</v>
      </c>
      <c r="F25" s="103">
        <f t="shared" si="20"/>
        <v>1478</v>
      </c>
      <c r="G25" s="103">
        <f t="shared" si="20"/>
        <v>4387</v>
      </c>
      <c r="H25" s="103">
        <f t="shared" si="20"/>
        <v>2755</v>
      </c>
      <c r="I25" s="103">
        <f t="shared" si="20"/>
        <v>4411</v>
      </c>
      <c r="J25" s="103">
        <f t="shared" si="20"/>
        <v>921</v>
      </c>
      <c r="K25" s="103">
        <f t="shared" si="20"/>
        <v>923</v>
      </c>
      <c r="L25" s="103">
        <f t="shared" si="20"/>
        <v>1026</v>
      </c>
      <c r="M25" s="103">
        <f t="shared" si="20"/>
        <v>626</v>
      </c>
      <c r="N25" s="103">
        <f>SUM(N22:N24)</f>
        <v>26954</v>
      </c>
      <c r="O25" s="107">
        <f>AVERAGE(B25:M25)</f>
        <v>2246.1666666666665</v>
      </c>
      <c r="P25" s="132">
        <f>MAX(B25:M25)</f>
        <v>4411</v>
      </c>
    </row>
    <row r="26" spans="1:16" x14ac:dyDescent="0.25">
      <c r="A26" s="32" t="s">
        <v>208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 t="s">
        <v>208</v>
      </c>
      <c r="N26" s="105"/>
      <c r="O26" s="20"/>
      <c r="P26" s="105"/>
    </row>
    <row r="27" spans="1:16" x14ac:dyDescent="0.25">
      <c r="A27" s="33" t="s">
        <v>340</v>
      </c>
      <c r="B27" s="105">
        <v>1905</v>
      </c>
      <c r="C27" s="105">
        <v>2123</v>
      </c>
      <c r="D27" s="105">
        <v>2187</v>
      </c>
      <c r="E27" s="105">
        <v>594</v>
      </c>
      <c r="F27" s="105">
        <v>898</v>
      </c>
      <c r="G27" s="105">
        <v>3362</v>
      </c>
      <c r="H27" s="105">
        <v>2291</v>
      </c>
      <c r="I27" s="105">
        <v>3098</v>
      </c>
      <c r="J27" s="105">
        <v>1092</v>
      </c>
      <c r="K27" s="105">
        <v>881</v>
      </c>
      <c r="L27" s="105">
        <v>1208</v>
      </c>
      <c r="M27" s="105">
        <v>623</v>
      </c>
      <c r="N27" s="106">
        <f>SUM(B27:M27)</f>
        <v>20262</v>
      </c>
      <c r="O27" s="109">
        <f>AVERAGE(B27:M27)</f>
        <v>1688.5</v>
      </c>
      <c r="P27" s="133">
        <f>MAX(B27:M27)</f>
        <v>3362</v>
      </c>
    </row>
    <row r="28" spans="1:16" x14ac:dyDescent="0.25">
      <c r="A28" s="33" t="s">
        <v>386</v>
      </c>
      <c r="B28" s="105">
        <v>2676</v>
      </c>
      <c r="C28" s="105">
        <v>3473</v>
      </c>
      <c r="D28" s="105">
        <v>3010</v>
      </c>
      <c r="E28" s="105">
        <v>1268</v>
      </c>
      <c r="F28" s="105">
        <v>1478</v>
      </c>
      <c r="G28" s="105">
        <v>4387</v>
      </c>
      <c r="H28" s="105">
        <v>2755</v>
      </c>
      <c r="I28" s="105">
        <v>4411</v>
      </c>
      <c r="J28" s="105">
        <v>921</v>
      </c>
      <c r="K28" s="105">
        <v>923</v>
      </c>
      <c r="L28" s="105">
        <v>1026</v>
      </c>
      <c r="M28" s="105">
        <v>626</v>
      </c>
      <c r="N28" s="103">
        <f>SUM(B28:M28)</f>
        <v>26954</v>
      </c>
      <c r="O28" s="107">
        <f>AVERAGE(B28:M28)</f>
        <v>2246.1666666666665</v>
      </c>
      <c r="P28" s="132">
        <f>MAX(B28:M28)</f>
        <v>4411</v>
      </c>
    </row>
    <row r="29" spans="1:16" x14ac:dyDescent="0.25">
      <c r="A29" s="33" t="s">
        <v>47</v>
      </c>
      <c r="B29" s="105">
        <f t="shared" ref="B29:C29" si="21">SUM(B28-B27)</f>
        <v>771</v>
      </c>
      <c r="C29" s="105">
        <f t="shared" si="21"/>
        <v>1350</v>
      </c>
      <c r="D29" s="105">
        <f t="shared" ref="D29:E29" si="22">SUM(D28-D27)</f>
        <v>823</v>
      </c>
      <c r="E29" s="105">
        <f t="shared" si="22"/>
        <v>674</v>
      </c>
      <c r="F29" s="105">
        <f t="shared" ref="F29:G29" si="23">SUM(F28-F27)</f>
        <v>580</v>
      </c>
      <c r="G29" s="105">
        <f t="shared" si="23"/>
        <v>1025</v>
      </c>
      <c r="H29" s="105">
        <f t="shared" ref="H29:I29" si="24">SUM(H28-H27)</f>
        <v>464</v>
      </c>
      <c r="I29" s="105">
        <f t="shared" si="24"/>
        <v>1313</v>
      </c>
      <c r="J29" s="105">
        <f t="shared" ref="J29:K29" si="25">SUM(J28-J27)</f>
        <v>-171</v>
      </c>
      <c r="K29" s="105">
        <f t="shared" si="25"/>
        <v>42</v>
      </c>
      <c r="L29" s="105">
        <f t="shared" ref="L29:M29" si="26">SUM(L28-L27)</f>
        <v>-182</v>
      </c>
      <c r="M29" s="105">
        <f t="shared" si="26"/>
        <v>3</v>
      </c>
      <c r="N29" s="103">
        <f>SUM(B29:M29)</f>
        <v>6692</v>
      </c>
    </row>
    <row r="30" spans="1:16" x14ac:dyDescent="0.25">
      <c r="A30" s="33" t="s">
        <v>48</v>
      </c>
      <c r="B30" s="44">
        <f t="shared" ref="B30:C30" si="27">SUM(B29/B27)</f>
        <v>0.40472440944881888</v>
      </c>
      <c r="C30" s="44">
        <f t="shared" si="27"/>
        <v>0.63589260480452192</v>
      </c>
      <c r="D30" s="44">
        <f t="shared" ref="D30:E30" si="28">SUM(D29/D27)</f>
        <v>0.3763145861911294</v>
      </c>
      <c r="E30" s="44">
        <f t="shared" si="28"/>
        <v>1.1346801346801347</v>
      </c>
      <c r="F30" s="44">
        <f t="shared" ref="F30:G30" si="29">SUM(F29/F27)</f>
        <v>0.6458797327394209</v>
      </c>
      <c r="G30" s="44">
        <f t="shared" si="29"/>
        <v>0.3048780487804878</v>
      </c>
      <c r="H30" s="44">
        <f t="shared" ref="H30:I30" si="30">SUM(H29/H27)</f>
        <v>0.20253164556962025</v>
      </c>
      <c r="I30" s="44">
        <f t="shared" si="30"/>
        <v>0.42382182052937378</v>
      </c>
      <c r="J30" s="44">
        <f t="shared" ref="J30:K30" si="31">SUM(J29/J27)</f>
        <v>-0.15659340659340659</v>
      </c>
      <c r="K30" s="44">
        <f t="shared" si="31"/>
        <v>4.7673098751418841E-2</v>
      </c>
      <c r="L30" s="44">
        <f t="shared" ref="L30:M30" si="32">SUM(L29/L27)</f>
        <v>-0.15066225165562913</v>
      </c>
      <c r="M30" s="44">
        <f t="shared" si="32"/>
        <v>4.815409309791332E-3</v>
      </c>
      <c r="N30" s="45">
        <f>SUM(N29/(B27+C27+D27+E27+F27+G27+H27+I27+J27+K27+L27+M27))</f>
        <v>0.33027341822130096</v>
      </c>
    </row>
    <row r="31" spans="1:16" x14ac:dyDescent="0.25">
      <c r="A31" s="3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78"/>
    </row>
    <row r="32" spans="1:16" x14ac:dyDescent="0.25">
      <c r="A32" s="35" t="s">
        <v>209</v>
      </c>
      <c r="M32" s="32" t="s">
        <v>209</v>
      </c>
    </row>
    <row r="33" spans="1:15" x14ac:dyDescent="0.25">
      <c r="A33" s="69" t="s">
        <v>147</v>
      </c>
      <c r="B33" s="104">
        <v>579</v>
      </c>
      <c r="C33" s="104">
        <v>504</v>
      </c>
      <c r="D33" s="104">
        <v>147</v>
      </c>
      <c r="E33" s="104">
        <v>12</v>
      </c>
      <c r="F33" s="104">
        <v>131</v>
      </c>
      <c r="G33" s="104">
        <v>367</v>
      </c>
      <c r="H33" s="104">
        <v>469</v>
      </c>
      <c r="I33" s="104">
        <v>265</v>
      </c>
      <c r="J33" s="104">
        <v>93</v>
      </c>
      <c r="K33" s="104">
        <v>68</v>
      </c>
      <c r="L33" s="104">
        <v>239</v>
      </c>
      <c r="M33" s="104">
        <v>193</v>
      </c>
      <c r="N33" s="106">
        <f t="shared" ref="N33:N38" si="33">SUM(B33:M33)</f>
        <v>3067</v>
      </c>
      <c r="O33" s="84" t="s">
        <v>210</v>
      </c>
    </row>
    <row r="34" spans="1:15" x14ac:dyDescent="0.25">
      <c r="A34" s="33" t="s">
        <v>146</v>
      </c>
      <c r="B34" s="105">
        <v>784</v>
      </c>
      <c r="C34" s="105">
        <v>479</v>
      </c>
      <c r="D34" s="105">
        <v>1360</v>
      </c>
      <c r="E34" s="105">
        <v>180</v>
      </c>
      <c r="F34" s="105">
        <v>515</v>
      </c>
      <c r="G34" s="105">
        <v>633</v>
      </c>
      <c r="H34" s="105">
        <v>278</v>
      </c>
      <c r="I34" s="105">
        <v>609</v>
      </c>
      <c r="J34" s="105">
        <v>50</v>
      </c>
      <c r="K34" s="105">
        <v>121</v>
      </c>
      <c r="L34" s="105">
        <v>126</v>
      </c>
      <c r="M34" s="105">
        <v>96</v>
      </c>
      <c r="N34" s="103">
        <f t="shared" si="33"/>
        <v>5231</v>
      </c>
      <c r="O34" s="49">
        <f t="shared" ref="O34:O39" si="34">SUM((N34-N33)/N33)</f>
        <v>0.70557548092598632</v>
      </c>
    </row>
    <row r="35" spans="1:15" x14ac:dyDescent="0.25">
      <c r="A35" s="33" t="s">
        <v>159</v>
      </c>
      <c r="B35" s="105">
        <v>845</v>
      </c>
      <c r="C35" s="105">
        <v>1432</v>
      </c>
      <c r="D35" s="105">
        <v>1704</v>
      </c>
      <c r="E35" s="105">
        <v>330</v>
      </c>
      <c r="F35" s="105">
        <v>257</v>
      </c>
      <c r="G35" s="105">
        <v>525</v>
      </c>
      <c r="H35" s="105">
        <v>426</v>
      </c>
      <c r="I35" s="105">
        <v>392</v>
      </c>
      <c r="J35" s="105">
        <v>171</v>
      </c>
      <c r="K35" s="105">
        <v>372</v>
      </c>
      <c r="L35" s="105">
        <v>121</v>
      </c>
      <c r="M35" s="105">
        <v>31</v>
      </c>
      <c r="N35" s="103">
        <f t="shared" si="33"/>
        <v>6606</v>
      </c>
      <c r="O35" s="49">
        <f t="shared" si="34"/>
        <v>0.26285605046836169</v>
      </c>
    </row>
    <row r="36" spans="1:15" x14ac:dyDescent="0.25">
      <c r="A36" s="33" t="s">
        <v>183</v>
      </c>
      <c r="B36" s="105">
        <v>433</v>
      </c>
      <c r="C36" s="105">
        <v>574</v>
      </c>
      <c r="D36" s="105">
        <v>693</v>
      </c>
      <c r="E36" s="105">
        <v>453</v>
      </c>
      <c r="F36" s="105">
        <v>262</v>
      </c>
      <c r="G36" s="105">
        <v>569</v>
      </c>
      <c r="H36" s="105">
        <v>675</v>
      </c>
      <c r="I36" s="105">
        <v>408</v>
      </c>
      <c r="J36" s="105">
        <v>172</v>
      </c>
      <c r="K36" s="105">
        <v>300</v>
      </c>
      <c r="L36" s="105">
        <v>105</v>
      </c>
      <c r="M36" s="105">
        <v>80</v>
      </c>
      <c r="N36" s="103">
        <f t="shared" si="33"/>
        <v>4724</v>
      </c>
      <c r="O36" s="49">
        <f t="shared" si="34"/>
        <v>-0.28489252194974268</v>
      </c>
    </row>
    <row r="37" spans="1:15" x14ac:dyDescent="0.25">
      <c r="A37" s="33" t="s">
        <v>189</v>
      </c>
      <c r="B37" s="105">
        <v>525</v>
      </c>
      <c r="C37" s="105">
        <v>451</v>
      </c>
      <c r="D37" s="105">
        <v>359</v>
      </c>
      <c r="E37" s="105">
        <v>193</v>
      </c>
      <c r="F37" s="105">
        <v>206</v>
      </c>
      <c r="G37" s="105">
        <v>551</v>
      </c>
      <c r="H37" s="105">
        <v>431</v>
      </c>
      <c r="I37" s="105">
        <v>412</v>
      </c>
      <c r="J37" s="105">
        <v>181</v>
      </c>
      <c r="K37" s="105">
        <v>184</v>
      </c>
      <c r="L37" s="105">
        <v>187</v>
      </c>
      <c r="M37" s="105">
        <v>160</v>
      </c>
      <c r="N37" s="103">
        <f t="shared" si="33"/>
        <v>3840</v>
      </c>
      <c r="O37" s="49">
        <f t="shared" si="34"/>
        <v>-0.18712955122777308</v>
      </c>
    </row>
    <row r="38" spans="1:15" x14ac:dyDescent="0.25">
      <c r="A38" s="33" t="s">
        <v>242</v>
      </c>
      <c r="B38" s="105">
        <v>486</v>
      </c>
      <c r="C38" s="105">
        <v>563</v>
      </c>
      <c r="D38" s="105">
        <v>462</v>
      </c>
      <c r="E38" s="105">
        <v>260</v>
      </c>
      <c r="F38" s="105">
        <v>249</v>
      </c>
      <c r="G38" s="105">
        <v>759</v>
      </c>
      <c r="H38" s="105">
        <v>528</v>
      </c>
      <c r="I38" s="105">
        <v>742</v>
      </c>
      <c r="J38" s="105">
        <v>215</v>
      </c>
      <c r="K38" s="105">
        <v>310</v>
      </c>
      <c r="L38" s="105">
        <v>349</v>
      </c>
      <c r="M38" s="105">
        <v>178</v>
      </c>
      <c r="N38" s="103">
        <f t="shared" si="33"/>
        <v>5101</v>
      </c>
      <c r="O38" s="49">
        <f t="shared" si="34"/>
        <v>0.32838541666666665</v>
      </c>
    </row>
    <row r="39" spans="1:15" x14ac:dyDescent="0.25">
      <c r="A39" s="33" t="s">
        <v>271</v>
      </c>
      <c r="B39" s="105">
        <v>514</v>
      </c>
      <c r="C39" s="105">
        <v>569</v>
      </c>
      <c r="D39" s="105">
        <v>1092</v>
      </c>
      <c r="E39" s="105">
        <v>261</v>
      </c>
      <c r="F39" s="105">
        <v>330</v>
      </c>
      <c r="G39" s="105">
        <v>1334</v>
      </c>
      <c r="H39" s="105">
        <v>644</v>
      </c>
      <c r="I39" s="105">
        <v>813</v>
      </c>
      <c r="J39" s="105">
        <v>304</v>
      </c>
      <c r="K39" s="105">
        <v>249</v>
      </c>
      <c r="L39" s="105">
        <v>622</v>
      </c>
      <c r="M39" s="105">
        <v>198</v>
      </c>
      <c r="N39" s="103">
        <f t="shared" ref="N39:N44" si="35">SUM(B39:M39)</f>
        <v>6930</v>
      </c>
      <c r="O39" s="49">
        <f t="shared" si="34"/>
        <v>0.35855714565771418</v>
      </c>
    </row>
    <row r="40" spans="1:15" x14ac:dyDescent="0.25">
      <c r="A40" s="33" t="s">
        <v>291</v>
      </c>
      <c r="B40" s="105">
        <v>933</v>
      </c>
      <c r="C40" s="105">
        <v>935</v>
      </c>
      <c r="D40" s="105">
        <v>1086</v>
      </c>
      <c r="E40" s="105">
        <v>292</v>
      </c>
      <c r="F40" s="105">
        <v>534</v>
      </c>
      <c r="G40" s="105">
        <v>1178</v>
      </c>
      <c r="H40" s="105">
        <v>880</v>
      </c>
      <c r="I40" s="105">
        <v>1143</v>
      </c>
      <c r="J40" s="105">
        <v>402</v>
      </c>
      <c r="K40" s="105">
        <v>454</v>
      </c>
      <c r="L40" s="105">
        <v>756</v>
      </c>
      <c r="M40" s="105">
        <v>379</v>
      </c>
      <c r="N40" s="103">
        <f t="shared" si="35"/>
        <v>8972</v>
      </c>
      <c r="O40" s="49">
        <f t="shared" ref="O40:O45" si="36">SUM((N40-N39)/N39)</f>
        <v>0.29466089466089468</v>
      </c>
    </row>
    <row r="41" spans="1:15" x14ac:dyDescent="0.25">
      <c r="A41" s="33" t="s">
        <v>302</v>
      </c>
      <c r="B41" s="105">
        <v>1702</v>
      </c>
      <c r="C41" s="105">
        <v>2115</v>
      </c>
      <c r="D41" s="105">
        <v>1530</v>
      </c>
      <c r="E41" s="105">
        <v>390</v>
      </c>
      <c r="F41" s="105">
        <v>425</v>
      </c>
      <c r="G41" s="105">
        <v>1335</v>
      </c>
      <c r="H41" s="105">
        <v>1103</v>
      </c>
      <c r="I41" s="105">
        <v>1517</v>
      </c>
      <c r="J41" s="105">
        <v>957</v>
      </c>
      <c r="K41" s="105">
        <v>649</v>
      </c>
      <c r="L41" s="105">
        <v>403</v>
      </c>
      <c r="M41" s="105">
        <v>461</v>
      </c>
      <c r="N41" s="103">
        <f t="shared" si="35"/>
        <v>12587</v>
      </c>
      <c r="O41" s="49">
        <f t="shared" si="36"/>
        <v>0.40292019616584929</v>
      </c>
    </row>
    <row r="42" spans="1:15" x14ac:dyDescent="0.25">
      <c r="A42" s="33" t="s">
        <v>311</v>
      </c>
      <c r="B42" s="105">
        <v>1497</v>
      </c>
      <c r="C42" s="105">
        <v>1790</v>
      </c>
      <c r="D42" s="105">
        <v>1815</v>
      </c>
      <c r="E42" s="105">
        <v>625</v>
      </c>
      <c r="F42" s="105">
        <v>683</v>
      </c>
      <c r="G42" s="105">
        <v>1868</v>
      </c>
      <c r="H42" s="105">
        <v>1605</v>
      </c>
      <c r="I42" s="105">
        <v>2113</v>
      </c>
      <c r="J42" s="105">
        <v>934</v>
      </c>
      <c r="K42" s="105">
        <v>682</v>
      </c>
      <c r="L42" s="105">
        <v>641</v>
      </c>
      <c r="M42" s="105">
        <v>558</v>
      </c>
      <c r="N42" s="103">
        <f t="shared" si="35"/>
        <v>14811</v>
      </c>
      <c r="O42" s="49">
        <f t="shared" si="36"/>
        <v>0.17669023595773417</v>
      </c>
    </row>
    <row r="43" spans="1:15" x14ac:dyDescent="0.25">
      <c r="A43" s="33" t="s">
        <v>324</v>
      </c>
      <c r="B43" s="105">
        <v>1509</v>
      </c>
      <c r="C43" s="105">
        <v>1825</v>
      </c>
      <c r="D43" s="105">
        <v>1918</v>
      </c>
      <c r="E43" s="105">
        <v>496</v>
      </c>
      <c r="F43" s="105">
        <v>1390</v>
      </c>
      <c r="G43" s="105">
        <v>2485</v>
      </c>
      <c r="H43" s="105">
        <v>1859</v>
      </c>
      <c r="I43" s="105">
        <v>2146</v>
      </c>
      <c r="J43" s="105">
        <v>418</v>
      </c>
      <c r="K43" s="105">
        <v>638</v>
      </c>
      <c r="L43" s="105">
        <v>645</v>
      </c>
      <c r="M43" s="105">
        <v>558</v>
      </c>
      <c r="N43" s="103">
        <f t="shared" si="35"/>
        <v>15887</v>
      </c>
      <c r="O43" s="49">
        <f t="shared" si="36"/>
        <v>7.2648707042063332E-2</v>
      </c>
    </row>
    <row r="44" spans="1:15" x14ac:dyDescent="0.25">
      <c r="A44" s="33" t="s">
        <v>340</v>
      </c>
      <c r="B44" s="105">
        <v>1905</v>
      </c>
      <c r="C44" s="105">
        <v>2123</v>
      </c>
      <c r="D44" s="105">
        <v>2187</v>
      </c>
      <c r="E44" s="105">
        <v>594</v>
      </c>
      <c r="F44" s="105">
        <v>898</v>
      </c>
      <c r="G44" s="105">
        <v>3362</v>
      </c>
      <c r="H44" s="105">
        <v>2291</v>
      </c>
      <c r="I44" s="105">
        <v>3098</v>
      </c>
      <c r="J44" s="105">
        <v>1092</v>
      </c>
      <c r="K44" s="105">
        <v>881</v>
      </c>
      <c r="L44" s="105">
        <v>1208</v>
      </c>
      <c r="M44" s="105">
        <v>623</v>
      </c>
      <c r="N44" s="103">
        <f t="shared" si="35"/>
        <v>20262</v>
      </c>
      <c r="O44" s="49">
        <f t="shared" si="36"/>
        <v>0.27538238811606974</v>
      </c>
    </row>
    <row r="45" spans="1:15" x14ac:dyDescent="0.25">
      <c r="A45" s="33" t="s">
        <v>386</v>
      </c>
      <c r="B45" s="32">
        <v>2676</v>
      </c>
      <c r="C45" s="32">
        <v>3473</v>
      </c>
      <c r="D45" s="32">
        <v>3010</v>
      </c>
      <c r="E45" s="32">
        <v>1268</v>
      </c>
      <c r="F45" s="32">
        <v>1478</v>
      </c>
      <c r="G45" s="32">
        <v>4387</v>
      </c>
      <c r="H45" s="32">
        <v>2755</v>
      </c>
      <c r="I45" s="32">
        <v>4411</v>
      </c>
      <c r="J45" s="32">
        <v>921</v>
      </c>
      <c r="K45" s="32">
        <v>923</v>
      </c>
      <c r="L45" s="32">
        <v>1026</v>
      </c>
      <c r="M45" s="32">
        <v>626</v>
      </c>
      <c r="N45" s="103">
        <f t="shared" ref="N45" si="37">SUM(B45:M45)</f>
        <v>26954</v>
      </c>
      <c r="O45" s="49">
        <f t="shared" si="36"/>
        <v>0.33027341822130096</v>
      </c>
    </row>
  </sheetData>
  <phoneticPr fontId="0" type="noConversion"/>
  <pageMargins left="0.75" right="0.75" top="1" bottom="1" header="0.5" footer="0.5"/>
  <pageSetup scale="6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80" zoomScaleNormal="80" workbookViewId="0">
      <pane xSplit="1" ySplit="2" topLeftCell="M3" activePane="bottomRight" state="frozen"/>
      <selection pane="topRight"/>
      <selection pane="bottomLeft"/>
      <selection pane="bottomRight" activeCell="M3" sqref="M3"/>
    </sheetView>
  </sheetViews>
  <sheetFormatPr defaultColWidth="9.6328125" defaultRowHeight="13.8" x14ac:dyDescent="0.25"/>
  <cols>
    <col min="1" max="1" width="20.81640625" style="32" customWidth="1"/>
    <col min="2" max="14" width="9.6328125" style="32"/>
    <col min="15" max="15" width="10.81640625" style="32" customWidth="1"/>
    <col min="16" max="16" width="9.6328125" style="32"/>
    <col min="17" max="17" width="9.6328125" style="52"/>
    <col min="18" max="16384" width="9.6328125" style="32"/>
  </cols>
  <sheetData>
    <row r="1" spans="1:17" x14ac:dyDescent="0.25">
      <c r="G1" s="32" t="s">
        <v>397</v>
      </c>
      <c r="N1" s="32" t="s">
        <v>397</v>
      </c>
      <c r="Q1" s="75" t="s">
        <v>155</v>
      </c>
    </row>
    <row r="2" spans="1:17" x14ac:dyDescent="0.25">
      <c r="A2" s="32" t="s">
        <v>212</v>
      </c>
      <c r="B2" s="33" t="s">
        <v>3</v>
      </c>
      <c r="C2" s="33" t="s">
        <v>4</v>
      </c>
      <c r="D2" s="33" t="s">
        <v>5</v>
      </c>
      <c r="E2" s="33" t="s">
        <v>6</v>
      </c>
      <c r="F2" s="33" t="s">
        <v>7</v>
      </c>
      <c r="G2" s="33" t="s">
        <v>8</v>
      </c>
      <c r="H2" s="33" t="s">
        <v>9</v>
      </c>
      <c r="I2" s="33" t="s">
        <v>10</v>
      </c>
      <c r="J2" s="33" t="s">
        <v>11</v>
      </c>
      <c r="K2" s="33" t="s">
        <v>12</v>
      </c>
      <c r="L2" s="33" t="s">
        <v>13</v>
      </c>
      <c r="M2" s="33" t="s">
        <v>14</v>
      </c>
      <c r="N2" s="33" t="s">
        <v>15</v>
      </c>
      <c r="O2" s="33" t="s">
        <v>17</v>
      </c>
      <c r="P2" s="33" t="s">
        <v>18</v>
      </c>
      <c r="Q2" s="75" t="s">
        <v>120</v>
      </c>
    </row>
    <row r="3" spans="1:17" x14ac:dyDescent="0.25">
      <c r="A3" s="35" t="s">
        <v>356</v>
      </c>
      <c r="B3" s="137">
        <v>1</v>
      </c>
      <c r="C3" s="137">
        <v>4</v>
      </c>
      <c r="D3" s="137">
        <v>84</v>
      </c>
      <c r="E3" s="137">
        <v>7</v>
      </c>
      <c r="F3" s="137">
        <v>52</v>
      </c>
      <c r="G3" s="137">
        <v>42</v>
      </c>
      <c r="H3" s="137">
        <v>9</v>
      </c>
      <c r="I3" s="137">
        <v>44</v>
      </c>
      <c r="J3" s="137">
        <v>5</v>
      </c>
      <c r="K3" s="137">
        <v>0</v>
      </c>
      <c r="L3" s="137">
        <v>0</v>
      </c>
      <c r="M3" s="137">
        <v>32</v>
      </c>
      <c r="N3" s="103">
        <f t="shared" ref="N3" si="0">SUM(B3:M3)</f>
        <v>280</v>
      </c>
      <c r="O3" s="107">
        <f t="shared" ref="O3" si="1">AVERAGE(B3:M3)</f>
        <v>23.333333333333332</v>
      </c>
      <c r="P3" s="132">
        <f t="shared" ref="P3" si="2">MAX(B3:M3)</f>
        <v>84</v>
      </c>
      <c r="Q3" s="43">
        <f>SUM(N3/N34)</f>
        <v>4.2564511838254855E-4</v>
      </c>
    </row>
    <row r="4" spans="1:17" x14ac:dyDescent="0.25">
      <c r="A4" s="32" t="s">
        <v>145</v>
      </c>
      <c r="B4" s="130">
        <v>34</v>
      </c>
      <c r="C4" s="130">
        <v>123</v>
      </c>
      <c r="D4" s="130">
        <v>130</v>
      </c>
      <c r="E4" s="130">
        <v>55</v>
      </c>
      <c r="F4" s="130">
        <v>103</v>
      </c>
      <c r="G4" s="130">
        <v>124</v>
      </c>
      <c r="H4" s="130">
        <v>154</v>
      </c>
      <c r="I4" s="130">
        <v>73</v>
      </c>
      <c r="J4" s="130">
        <v>13</v>
      </c>
      <c r="K4" s="130">
        <v>49</v>
      </c>
      <c r="L4" s="130">
        <v>74</v>
      </c>
      <c r="M4" s="130">
        <v>18</v>
      </c>
      <c r="N4" s="103">
        <f t="shared" ref="N4:N18" si="3">SUM(B4:M4)</f>
        <v>950</v>
      </c>
      <c r="O4" s="107">
        <f t="shared" ref="O4:O18" si="4">AVERAGE(B4:M4)</f>
        <v>79.166666666666671</v>
      </c>
      <c r="P4" s="132">
        <f t="shared" ref="P4:P18" si="5">MAX(B4:M4)</f>
        <v>154</v>
      </c>
      <c r="Q4" s="43">
        <f>SUM(N4/N34)</f>
        <v>1.4441530802265039E-3</v>
      </c>
    </row>
    <row r="5" spans="1:17" x14ac:dyDescent="0.25">
      <c r="A5" s="32" t="s">
        <v>301</v>
      </c>
      <c r="B5" s="130">
        <v>120</v>
      </c>
      <c r="C5" s="130">
        <v>47</v>
      </c>
      <c r="D5" s="130">
        <v>37</v>
      </c>
      <c r="E5" s="130">
        <v>54</v>
      </c>
      <c r="F5" s="130">
        <v>23</v>
      </c>
      <c r="G5" s="130">
        <v>68</v>
      </c>
      <c r="H5" s="130">
        <v>47</v>
      </c>
      <c r="I5" s="130">
        <v>0</v>
      </c>
      <c r="J5" s="130">
        <v>18</v>
      </c>
      <c r="K5" s="130">
        <v>45</v>
      </c>
      <c r="L5" s="130">
        <v>8</v>
      </c>
      <c r="M5" s="130">
        <v>0</v>
      </c>
      <c r="N5" s="103">
        <f>SUM(B5:M5)</f>
        <v>467</v>
      </c>
      <c r="O5" s="107">
        <f>AVERAGE(B5:M5)</f>
        <v>38.916666666666664</v>
      </c>
      <c r="P5" s="132">
        <f>MAX(B5:M5)</f>
        <v>120</v>
      </c>
      <c r="Q5" s="43">
        <f>SUM(N5/N34)</f>
        <v>7.0991525101660776E-4</v>
      </c>
    </row>
    <row r="6" spans="1:17" x14ac:dyDescent="0.25">
      <c r="A6" s="32" t="s">
        <v>470</v>
      </c>
      <c r="B6" s="130">
        <v>4</v>
      </c>
      <c r="C6" s="130">
        <v>11</v>
      </c>
      <c r="D6" s="130">
        <v>204</v>
      </c>
      <c r="E6" s="130">
        <v>91</v>
      </c>
      <c r="F6" s="130">
        <v>99</v>
      </c>
      <c r="G6" s="130">
        <v>256</v>
      </c>
      <c r="H6" s="130">
        <v>199</v>
      </c>
      <c r="I6" s="130">
        <v>99</v>
      </c>
      <c r="J6" s="130">
        <v>10</v>
      </c>
      <c r="K6" s="130">
        <v>18</v>
      </c>
      <c r="L6" s="130">
        <v>0</v>
      </c>
      <c r="M6" s="130">
        <v>11</v>
      </c>
      <c r="N6" s="103">
        <f>SUM(B6:M6)</f>
        <v>1002</v>
      </c>
      <c r="O6" s="107">
        <f>AVERAGE(B6:M6)</f>
        <v>83.5</v>
      </c>
      <c r="P6" s="132">
        <f>MAX(B6:M6)</f>
        <v>256</v>
      </c>
      <c r="Q6" s="43">
        <f>SUM(N6/N34)</f>
        <v>1.5232014593546915E-3</v>
      </c>
    </row>
    <row r="7" spans="1:17" x14ac:dyDescent="0.25">
      <c r="A7" s="32" t="s">
        <v>160</v>
      </c>
      <c r="B7" s="130">
        <v>58</v>
      </c>
      <c r="C7" s="130">
        <v>84</v>
      </c>
      <c r="D7" s="130">
        <v>60</v>
      </c>
      <c r="E7" s="130">
        <v>43</v>
      </c>
      <c r="F7" s="130">
        <v>41</v>
      </c>
      <c r="G7" s="130">
        <v>51</v>
      </c>
      <c r="H7" s="130">
        <v>29</v>
      </c>
      <c r="I7" s="130">
        <v>80</v>
      </c>
      <c r="J7" s="130">
        <v>26</v>
      </c>
      <c r="K7" s="130">
        <v>10</v>
      </c>
      <c r="L7" s="130">
        <v>19</v>
      </c>
      <c r="M7" s="130">
        <v>34</v>
      </c>
      <c r="N7" s="103">
        <f t="shared" si="3"/>
        <v>535</v>
      </c>
      <c r="O7" s="107">
        <f t="shared" si="4"/>
        <v>44.583333333333336</v>
      </c>
      <c r="P7" s="132">
        <f t="shared" si="5"/>
        <v>84</v>
      </c>
      <c r="Q7" s="43">
        <f>SUM(N7/N34)</f>
        <v>8.1328620833808385E-4</v>
      </c>
    </row>
    <row r="8" spans="1:17" x14ac:dyDescent="0.25">
      <c r="A8" s="32" t="s">
        <v>452</v>
      </c>
      <c r="B8" s="130">
        <v>27</v>
      </c>
      <c r="C8" s="130">
        <v>27</v>
      </c>
      <c r="D8" s="130">
        <v>38</v>
      </c>
      <c r="E8" s="130">
        <v>4</v>
      </c>
      <c r="F8" s="130">
        <v>10</v>
      </c>
      <c r="G8" s="130">
        <v>10</v>
      </c>
      <c r="H8" s="130">
        <v>22</v>
      </c>
      <c r="I8" s="130">
        <v>22</v>
      </c>
      <c r="J8" s="130">
        <v>5</v>
      </c>
      <c r="K8" s="130">
        <v>10</v>
      </c>
      <c r="L8" s="130">
        <v>12</v>
      </c>
      <c r="M8" s="130">
        <v>8</v>
      </c>
      <c r="N8" s="103">
        <f t="shared" ref="N8" si="6">SUM(B8:M8)</f>
        <v>195</v>
      </c>
      <c r="O8" s="107">
        <f t="shared" ref="O8" si="7">AVERAGE(B8:M8)</f>
        <v>16.25</v>
      </c>
      <c r="P8" s="132">
        <f t="shared" ref="P8" si="8">MAX(B8:M8)</f>
        <v>38</v>
      </c>
      <c r="Q8" s="43">
        <f>SUM(N8/N34)</f>
        <v>2.9643142173070347E-4</v>
      </c>
    </row>
    <row r="9" spans="1:17" x14ac:dyDescent="0.25">
      <c r="A9" s="32" t="s">
        <v>284</v>
      </c>
      <c r="B9" s="130">
        <v>22</v>
      </c>
      <c r="C9" s="130">
        <v>28</v>
      </c>
      <c r="D9" s="130">
        <v>26</v>
      </c>
      <c r="E9" s="130">
        <v>8</v>
      </c>
      <c r="F9" s="130">
        <v>51</v>
      </c>
      <c r="G9" s="130">
        <v>8</v>
      </c>
      <c r="H9" s="130">
        <v>29</v>
      </c>
      <c r="I9" s="130">
        <v>24</v>
      </c>
      <c r="J9" s="130">
        <v>3</v>
      </c>
      <c r="K9" s="130">
        <v>17</v>
      </c>
      <c r="L9" s="130">
        <v>11</v>
      </c>
      <c r="M9" s="130">
        <v>8</v>
      </c>
      <c r="N9" s="103">
        <f t="shared" ref="N9" si="9">SUM(B9:M9)</f>
        <v>235</v>
      </c>
      <c r="O9" s="107">
        <f t="shared" ref="O9" si="10">AVERAGE(B9:M9)</f>
        <v>19.583333333333332</v>
      </c>
      <c r="P9" s="132">
        <f t="shared" ref="P9" si="11">MAX(B9:M9)</f>
        <v>51</v>
      </c>
      <c r="Q9" s="43">
        <f>SUM(N9/N34)</f>
        <v>3.5723786721392469E-4</v>
      </c>
    </row>
    <row r="10" spans="1:17" x14ac:dyDescent="0.25">
      <c r="A10" s="32" t="s">
        <v>355</v>
      </c>
      <c r="B10" s="105">
        <v>78662</v>
      </c>
      <c r="C10" s="105">
        <v>106754</v>
      </c>
      <c r="D10" s="105">
        <v>66358</v>
      </c>
      <c r="E10" s="105">
        <v>27705</v>
      </c>
      <c r="F10" s="105">
        <v>27435</v>
      </c>
      <c r="G10" s="105">
        <v>53301</v>
      </c>
      <c r="H10" s="105">
        <v>43126</v>
      </c>
      <c r="I10" s="105">
        <v>58133</v>
      </c>
      <c r="J10" s="105">
        <v>12604</v>
      </c>
      <c r="K10" s="105">
        <v>35191</v>
      </c>
      <c r="L10" s="105">
        <v>31989</v>
      </c>
      <c r="M10" s="105">
        <v>6261</v>
      </c>
      <c r="N10" s="103">
        <f t="shared" ref="N10:N11" si="12">SUM(B10:M10)</f>
        <v>547519</v>
      </c>
      <c r="O10" s="107">
        <f t="shared" ref="O10:O11" si="13">AVERAGE(B10:M10)</f>
        <v>45626.583333333336</v>
      </c>
      <c r="P10" s="132">
        <f t="shared" ref="P10:P11" si="14">MAX(B10:M10)</f>
        <v>106754</v>
      </c>
      <c r="Q10" s="43">
        <f>SUM(N10/N34)</f>
        <v>0.83231710561319505</v>
      </c>
    </row>
    <row r="11" spans="1:17" x14ac:dyDescent="0.25">
      <c r="A11" s="32" t="s">
        <v>357</v>
      </c>
      <c r="B11" s="105">
        <v>75</v>
      </c>
      <c r="C11" s="105">
        <v>35</v>
      </c>
      <c r="D11" s="105">
        <v>0</v>
      </c>
      <c r="E11" s="105">
        <v>0</v>
      </c>
      <c r="F11" s="105">
        <v>42</v>
      </c>
      <c r="G11" s="105">
        <v>0</v>
      </c>
      <c r="H11" s="105">
        <v>5</v>
      </c>
      <c r="I11" s="105">
        <v>39</v>
      </c>
      <c r="J11" s="105">
        <v>3</v>
      </c>
      <c r="K11" s="105">
        <v>0</v>
      </c>
      <c r="L11" s="105">
        <v>0</v>
      </c>
      <c r="M11" s="105">
        <v>0</v>
      </c>
      <c r="N11" s="103">
        <f t="shared" si="12"/>
        <v>199</v>
      </c>
      <c r="O11" s="107">
        <f t="shared" si="13"/>
        <v>16.583333333333332</v>
      </c>
      <c r="P11" s="132">
        <f t="shared" si="14"/>
        <v>75</v>
      </c>
      <c r="Q11" s="43">
        <f>SUM(N11/N34)</f>
        <v>3.0251206627902557E-4</v>
      </c>
    </row>
    <row r="12" spans="1:17" x14ac:dyDescent="0.25">
      <c r="A12" s="32" t="s">
        <v>361</v>
      </c>
      <c r="B12" s="130">
        <v>565</v>
      </c>
      <c r="C12" s="130">
        <v>270</v>
      </c>
      <c r="D12" s="130">
        <v>220</v>
      </c>
      <c r="E12" s="130">
        <v>65</v>
      </c>
      <c r="F12" s="130">
        <v>270</v>
      </c>
      <c r="G12" s="130">
        <v>210</v>
      </c>
      <c r="H12" s="130">
        <v>480</v>
      </c>
      <c r="I12" s="130">
        <v>275</v>
      </c>
      <c r="J12" s="130">
        <v>890</v>
      </c>
      <c r="K12" s="130">
        <v>110</v>
      </c>
      <c r="L12" s="130">
        <v>415</v>
      </c>
      <c r="M12" s="130">
        <v>480</v>
      </c>
      <c r="N12" s="103">
        <f t="shared" ref="N12" si="15">SUM(B12:M12)</f>
        <v>4250</v>
      </c>
      <c r="O12" s="107">
        <f t="shared" ref="O12" si="16">AVERAGE(B12:M12)</f>
        <v>354.16666666666669</v>
      </c>
      <c r="P12" s="132">
        <f t="shared" ref="P12" si="17">MAX(B12:M12)</f>
        <v>890</v>
      </c>
      <c r="Q12" s="43">
        <f>SUM(N12/N34)</f>
        <v>6.4606848325922551E-3</v>
      </c>
    </row>
    <row r="13" spans="1:17" x14ac:dyDescent="0.25">
      <c r="A13" s="32" t="s">
        <v>41</v>
      </c>
      <c r="B13" s="105">
        <v>507</v>
      </c>
      <c r="C13" s="105">
        <v>1407</v>
      </c>
      <c r="D13" s="105">
        <v>1682</v>
      </c>
      <c r="E13" s="105">
        <v>544</v>
      </c>
      <c r="F13" s="105">
        <v>600</v>
      </c>
      <c r="G13" s="105">
        <v>747</v>
      </c>
      <c r="H13" s="105">
        <v>1069</v>
      </c>
      <c r="I13" s="105">
        <v>1479</v>
      </c>
      <c r="J13" s="105">
        <v>1027</v>
      </c>
      <c r="K13" s="105">
        <v>935</v>
      </c>
      <c r="L13" s="105">
        <v>769</v>
      </c>
      <c r="M13" s="105">
        <v>417</v>
      </c>
      <c r="N13" s="103">
        <f t="shared" ref="N13:N14" si="18">SUM(B13:M13)</f>
        <v>11183</v>
      </c>
      <c r="O13" s="107">
        <f t="shared" si="4"/>
        <v>931.91666666666663</v>
      </c>
      <c r="P13" s="132">
        <f t="shared" si="5"/>
        <v>1682</v>
      </c>
      <c r="Q13" s="43">
        <f>SUM(N13/N34)</f>
        <v>1.6999961995971574E-2</v>
      </c>
    </row>
    <row r="14" spans="1:17" x14ac:dyDescent="0.25">
      <c r="A14" s="32" t="s">
        <v>472</v>
      </c>
      <c r="B14" s="105">
        <v>1046</v>
      </c>
      <c r="C14" s="105">
        <v>1935</v>
      </c>
      <c r="D14" s="105">
        <v>1786</v>
      </c>
      <c r="E14" s="105">
        <v>404</v>
      </c>
      <c r="F14" s="105">
        <v>566</v>
      </c>
      <c r="G14" s="105">
        <v>945</v>
      </c>
      <c r="H14" s="105">
        <v>913</v>
      </c>
      <c r="I14" s="105">
        <v>1600</v>
      </c>
      <c r="J14" s="105">
        <v>288</v>
      </c>
      <c r="K14" s="105">
        <v>743</v>
      </c>
      <c r="L14" s="105">
        <v>471</v>
      </c>
      <c r="M14" s="105">
        <v>263</v>
      </c>
      <c r="N14" s="103">
        <f t="shared" si="18"/>
        <v>10960</v>
      </c>
      <c r="O14" s="107">
        <f t="shared" si="4"/>
        <v>913.33333333333337</v>
      </c>
      <c r="P14" s="132">
        <f t="shared" si="5"/>
        <v>1935</v>
      </c>
      <c r="Q14" s="43">
        <f>SUM(N14/N34)</f>
        <v>1.6660966062402614E-2</v>
      </c>
    </row>
    <row r="15" spans="1:17" x14ac:dyDescent="0.25">
      <c r="A15" s="32" t="s">
        <v>227</v>
      </c>
      <c r="B15" s="105">
        <v>10</v>
      </c>
      <c r="C15" s="105">
        <v>34</v>
      </c>
      <c r="D15" s="105">
        <v>0</v>
      </c>
      <c r="E15" s="105">
        <v>16</v>
      </c>
      <c r="F15" s="105">
        <v>28</v>
      </c>
      <c r="G15" s="105">
        <v>3</v>
      </c>
      <c r="H15" s="105">
        <v>3</v>
      </c>
      <c r="I15" s="105">
        <v>0</v>
      </c>
      <c r="J15" s="105">
        <v>2</v>
      </c>
      <c r="K15" s="105">
        <v>19</v>
      </c>
      <c r="L15" s="105">
        <v>7</v>
      </c>
      <c r="M15" s="105">
        <v>13</v>
      </c>
      <c r="N15" s="103">
        <f>SUM(B15:M15)</f>
        <v>135</v>
      </c>
      <c r="O15" s="107">
        <f>AVERAGE(B15:M15)</f>
        <v>11.25</v>
      </c>
      <c r="P15" s="132">
        <f>MAX(B15:M15)</f>
        <v>34</v>
      </c>
      <c r="Q15" s="43">
        <f>SUM(N15/N34)</f>
        <v>2.0522175350587161E-4</v>
      </c>
    </row>
    <row r="16" spans="1:17" x14ac:dyDescent="0.25">
      <c r="A16" s="32" t="s">
        <v>363</v>
      </c>
      <c r="B16" s="105">
        <v>21</v>
      </c>
      <c r="C16" s="105">
        <v>6</v>
      </c>
      <c r="D16" s="105">
        <v>2</v>
      </c>
      <c r="E16" s="105">
        <v>1</v>
      </c>
      <c r="F16" s="105">
        <v>8</v>
      </c>
      <c r="G16" s="105">
        <v>19</v>
      </c>
      <c r="H16" s="105">
        <v>7</v>
      </c>
      <c r="I16" s="105">
        <v>1</v>
      </c>
      <c r="J16" s="105">
        <v>0</v>
      </c>
      <c r="K16" s="105">
        <v>0</v>
      </c>
      <c r="L16" s="105">
        <v>0</v>
      </c>
      <c r="M16" s="105">
        <v>0</v>
      </c>
      <c r="N16" s="103">
        <f>SUM(B16:M16)</f>
        <v>65</v>
      </c>
      <c r="O16" s="107">
        <f>AVERAGE(B16:M16)</f>
        <v>5.416666666666667</v>
      </c>
      <c r="P16" s="132">
        <f>MAX(B16:M16)</f>
        <v>21</v>
      </c>
      <c r="Q16" s="43">
        <f>SUM(N16/N34)</f>
        <v>9.8810473910234485E-5</v>
      </c>
    </row>
    <row r="17" spans="1:17" x14ac:dyDescent="0.25">
      <c r="A17" s="32" t="s">
        <v>176</v>
      </c>
      <c r="B17" s="105">
        <v>663</v>
      </c>
      <c r="C17" s="105">
        <v>1436</v>
      </c>
      <c r="D17" s="105">
        <v>1044</v>
      </c>
      <c r="E17" s="105">
        <v>442</v>
      </c>
      <c r="F17" s="105">
        <v>414</v>
      </c>
      <c r="G17" s="105">
        <v>780</v>
      </c>
      <c r="H17" s="105">
        <v>819</v>
      </c>
      <c r="I17" s="105">
        <v>1364</v>
      </c>
      <c r="J17" s="105">
        <v>355</v>
      </c>
      <c r="K17" s="105">
        <v>160</v>
      </c>
      <c r="L17" s="105">
        <v>203</v>
      </c>
      <c r="M17" s="105">
        <v>140</v>
      </c>
      <c r="N17" s="103">
        <f t="shared" si="3"/>
        <v>7820</v>
      </c>
      <c r="O17" s="107">
        <f t="shared" si="4"/>
        <v>651.66666666666663</v>
      </c>
      <c r="P17" s="132">
        <f t="shared" si="5"/>
        <v>1436</v>
      </c>
      <c r="Q17" s="43">
        <f>SUM(N17/N34)</f>
        <v>1.1887660091969749E-2</v>
      </c>
    </row>
    <row r="18" spans="1:17" x14ac:dyDescent="0.25">
      <c r="A18" s="32" t="s">
        <v>110</v>
      </c>
      <c r="B18" s="105">
        <v>10685</v>
      </c>
      <c r="C18" s="105">
        <v>8604</v>
      </c>
      <c r="D18" s="105">
        <v>5252</v>
      </c>
      <c r="E18" s="105">
        <v>1780</v>
      </c>
      <c r="F18" s="105">
        <v>3655</v>
      </c>
      <c r="G18" s="105">
        <v>8800</v>
      </c>
      <c r="H18" s="105">
        <v>4220</v>
      </c>
      <c r="I18" s="105">
        <v>3759</v>
      </c>
      <c r="J18" s="105">
        <v>1026</v>
      </c>
      <c r="K18" s="105">
        <v>933</v>
      </c>
      <c r="L18" s="105">
        <v>339</v>
      </c>
      <c r="M18" s="105">
        <v>44</v>
      </c>
      <c r="N18" s="103">
        <f t="shared" si="3"/>
        <v>49097</v>
      </c>
      <c r="O18" s="107">
        <f t="shared" si="4"/>
        <v>4091.4166666666665</v>
      </c>
      <c r="P18" s="132">
        <f t="shared" si="5"/>
        <v>10685</v>
      </c>
      <c r="Q18" s="43">
        <f>SUM(N18/N34)</f>
        <v>7.4635351347242807E-2</v>
      </c>
    </row>
    <row r="19" spans="1:17" x14ac:dyDescent="0.25">
      <c r="A19" s="32" t="s">
        <v>191</v>
      </c>
      <c r="B19" s="105">
        <v>74</v>
      </c>
      <c r="C19" s="105">
        <v>149</v>
      </c>
      <c r="D19" s="105">
        <v>106</v>
      </c>
      <c r="E19" s="105">
        <v>6</v>
      </c>
      <c r="F19" s="105">
        <v>10</v>
      </c>
      <c r="G19" s="105">
        <v>50</v>
      </c>
      <c r="H19" s="105">
        <v>33</v>
      </c>
      <c r="I19" s="105">
        <v>40</v>
      </c>
      <c r="J19" s="105">
        <v>7</v>
      </c>
      <c r="K19" s="105">
        <v>7</v>
      </c>
      <c r="L19" s="105">
        <v>2</v>
      </c>
      <c r="M19" s="105">
        <v>3</v>
      </c>
      <c r="N19" s="103">
        <f t="shared" ref="N19:N31" si="19">SUM(B19:M19)</f>
        <v>487</v>
      </c>
      <c r="O19" s="107">
        <f t="shared" ref="O19:O31" si="20">AVERAGE(B19:M19)</f>
        <v>40.583333333333336</v>
      </c>
      <c r="P19" s="132">
        <f t="shared" ref="P19:P31" si="21">MAX(B19:M19)</f>
        <v>149</v>
      </c>
      <c r="Q19" s="43">
        <f>SUM(N19/N34)</f>
        <v>7.4031847375821832E-4</v>
      </c>
    </row>
    <row r="20" spans="1:17" x14ac:dyDescent="0.25">
      <c r="A20" s="32" t="s">
        <v>473</v>
      </c>
      <c r="B20" s="105">
        <v>25</v>
      </c>
      <c r="C20" s="105">
        <v>0</v>
      </c>
      <c r="D20" s="105">
        <v>11</v>
      </c>
      <c r="E20" s="105">
        <v>33</v>
      </c>
      <c r="F20" s="105">
        <v>45</v>
      </c>
      <c r="G20" s="105">
        <v>0</v>
      </c>
      <c r="H20" s="105">
        <v>2</v>
      </c>
      <c r="I20" s="105">
        <v>5</v>
      </c>
      <c r="J20" s="105">
        <v>0</v>
      </c>
      <c r="K20" s="105">
        <v>3</v>
      </c>
      <c r="L20" s="105">
        <v>0</v>
      </c>
      <c r="M20" s="105">
        <v>0</v>
      </c>
      <c r="N20" s="103">
        <f t="shared" ref="N20" si="22">SUM(B20:M20)</f>
        <v>124</v>
      </c>
      <c r="O20" s="107">
        <f t="shared" ref="O20" si="23">AVERAGE(B20:M20)</f>
        <v>10.333333333333334</v>
      </c>
      <c r="P20" s="132">
        <f t="shared" ref="P20" si="24">MAX(B20:M20)</f>
        <v>45</v>
      </c>
      <c r="Q20" s="43">
        <f>SUM(N20/N34)</f>
        <v>1.8849998099798579E-4</v>
      </c>
    </row>
    <row r="21" spans="1:17" x14ac:dyDescent="0.25">
      <c r="A21" s="32" t="s">
        <v>194</v>
      </c>
      <c r="B21" s="105">
        <v>40</v>
      </c>
      <c r="C21" s="105">
        <v>55</v>
      </c>
      <c r="D21" s="105">
        <v>72</v>
      </c>
      <c r="E21" s="105">
        <v>21</v>
      </c>
      <c r="F21" s="105">
        <v>4</v>
      </c>
      <c r="G21" s="105">
        <v>7</v>
      </c>
      <c r="H21" s="105">
        <v>8</v>
      </c>
      <c r="I21" s="105">
        <v>23</v>
      </c>
      <c r="J21" s="105">
        <v>16</v>
      </c>
      <c r="K21" s="105">
        <v>19</v>
      </c>
      <c r="L21" s="105">
        <v>20</v>
      </c>
      <c r="M21" s="105">
        <v>8</v>
      </c>
      <c r="N21" s="103">
        <f>SUM(B21:M21)</f>
        <v>293</v>
      </c>
      <c r="O21" s="107">
        <f>AVERAGE(B21:M21)</f>
        <v>24.416666666666668</v>
      </c>
      <c r="P21" s="132">
        <f>MAX(B21:M21)</f>
        <v>72</v>
      </c>
      <c r="Q21" s="43">
        <f>SUM(N21/N34)</f>
        <v>4.4540721316459544E-4</v>
      </c>
    </row>
    <row r="22" spans="1:17" x14ac:dyDescent="0.25">
      <c r="A22" s="32" t="s">
        <v>177</v>
      </c>
      <c r="B22" s="105">
        <v>173</v>
      </c>
      <c r="C22" s="105">
        <v>25</v>
      </c>
      <c r="D22" s="105">
        <v>16</v>
      </c>
      <c r="E22" s="105">
        <v>54</v>
      </c>
      <c r="F22" s="105">
        <v>3</v>
      </c>
      <c r="G22" s="105">
        <v>85</v>
      </c>
      <c r="H22" s="105">
        <v>8</v>
      </c>
      <c r="I22" s="105">
        <v>28</v>
      </c>
      <c r="J22" s="105">
        <v>21</v>
      </c>
      <c r="K22" s="105">
        <v>24</v>
      </c>
      <c r="L22" s="105">
        <v>17</v>
      </c>
      <c r="M22" s="105">
        <v>4</v>
      </c>
      <c r="N22" s="103">
        <f t="shared" si="19"/>
        <v>458</v>
      </c>
      <c r="O22" s="107">
        <f t="shared" si="20"/>
        <v>38.166666666666664</v>
      </c>
      <c r="P22" s="132">
        <f t="shared" si="21"/>
        <v>173</v>
      </c>
      <c r="Q22" s="43">
        <f>SUM(N22/N34)</f>
        <v>6.9623380078288302E-4</v>
      </c>
    </row>
    <row r="23" spans="1:17" x14ac:dyDescent="0.25">
      <c r="A23" s="32" t="s">
        <v>193</v>
      </c>
      <c r="B23" s="105">
        <v>6</v>
      </c>
      <c r="C23" s="105">
        <v>3</v>
      </c>
      <c r="D23" s="105">
        <v>5</v>
      </c>
      <c r="E23" s="105">
        <v>0</v>
      </c>
      <c r="F23" s="105">
        <v>0</v>
      </c>
      <c r="G23" s="105">
        <v>0</v>
      </c>
      <c r="H23" s="105">
        <v>0</v>
      </c>
      <c r="I23" s="105">
        <v>3</v>
      </c>
      <c r="J23" s="105">
        <v>2</v>
      </c>
      <c r="K23" s="105">
        <v>0</v>
      </c>
      <c r="L23" s="105">
        <v>1</v>
      </c>
      <c r="M23" s="105">
        <v>0</v>
      </c>
      <c r="N23" s="103">
        <f>SUM(B23:M23)</f>
        <v>20</v>
      </c>
      <c r="O23" s="107">
        <f>AVERAGE(B23:M23)</f>
        <v>1.6666666666666667</v>
      </c>
      <c r="P23" s="132">
        <f>MAX(B23:M23)</f>
        <v>6</v>
      </c>
      <c r="Q23" s="43">
        <f>SUM(N23/N34)</f>
        <v>3.0403222741610611E-5</v>
      </c>
    </row>
    <row r="24" spans="1:17" x14ac:dyDescent="0.25">
      <c r="A24" s="32" t="s">
        <v>180</v>
      </c>
      <c r="B24" s="105">
        <v>179</v>
      </c>
      <c r="C24" s="105">
        <v>560</v>
      </c>
      <c r="D24" s="105">
        <v>195</v>
      </c>
      <c r="E24" s="105">
        <v>57</v>
      </c>
      <c r="F24" s="105">
        <v>52</v>
      </c>
      <c r="G24" s="105">
        <v>192</v>
      </c>
      <c r="H24" s="105">
        <v>113</v>
      </c>
      <c r="I24" s="105">
        <v>283</v>
      </c>
      <c r="J24" s="105">
        <v>37</v>
      </c>
      <c r="K24" s="105">
        <v>30</v>
      </c>
      <c r="L24" s="105">
        <v>48</v>
      </c>
      <c r="M24" s="105">
        <v>46</v>
      </c>
      <c r="N24" s="103">
        <f t="shared" si="19"/>
        <v>1792</v>
      </c>
      <c r="O24" s="107">
        <f t="shared" si="20"/>
        <v>149.33333333333334</v>
      </c>
      <c r="P24" s="132">
        <f t="shared" si="21"/>
        <v>560</v>
      </c>
      <c r="Q24" s="43">
        <f>SUM(N24/N34)</f>
        <v>2.7241287576483105E-3</v>
      </c>
    </row>
    <row r="25" spans="1:17" x14ac:dyDescent="0.25">
      <c r="A25" s="32" t="s">
        <v>195</v>
      </c>
      <c r="B25" s="105">
        <v>360</v>
      </c>
      <c r="C25" s="105">
        <v>690</v>
      </c>
      <c r="D25" s="105">
        <v>2849</v>
      </c>
      <c r="E25" s="105">
        <v>118</v>
      </c>
      <c r="F25" s="105">
        <v>618</v>
      </c>
      <c r="G25" s="105">
        <v>793</v>
      </c>
      <c r="H25" s="105">
        <v>823</v>
      </c>
      <c r="I25" s="105">
        <v>1723</v>
      </c>
      <c r="J25" s="105">
        <v>525</v>
      </c>
      <c r="K25" s="105">
        <v>245</v>
      </c>
      <c r="L25" s="105">
        <v>460</v>
      </c>
      <c r="M25" s="105">
        <v>210</v>
      </c>
      <c r="N25" s="103">
        <f>SUM(B25:M25)</f>
        <v>9414</v>
      </c>
      <c r="O25" s="107">
        <f>AVERAGE(B25:M25)</f>
        <v>784.5</v>
      </c>
      <c r="P25" s="132">
        <f>MAX(B25:M25)</f>
        <v>2849</v>
      </c>
      <c r="Q25" s="43">
        <f>SUM(N25/N34)</f>
        <v>1.4310796944476114E-2</v>
      </c>
    </row>
    <row r="26" spans="1:17" x14ac:dyDescent="0.25">
      <c r="A26" s="32" t="s">
        <v>289</v>
      </c>
      <c r="B26" s="105">
        <v>28</v>
      </c>
      <c r="C26" s="105">
        <v>46</v>
      </c>
      <c r="D26" s="105">
        <v>30</v>
      </c>
      <c r="E26" s="105">
        <v>9</v>
      </c>
      <c r="F26" s="105">
        <v>99</v>
      </c>
      <c r="G26" s="105">
        <v>103</v>
      </c>
      <c r="H26" s="105">
        <v>28</v>
      </c>
      <c r="I26" s="105">
        <v>20</v>
      </c>
      <c r="J26" s="105">
        <v>28</v>
      </c>
      <c r="K26" s="105">
        <v>2</v>
      </c>
      <c r="L26" s="105">
        <v>22</v>
      </c>
      <c r="M26" s="105">
        <v>1</v>
      </c>
      <c r="N26" s="103">
        <f>SUM(B26:M26)</f>
        <v>416</v>
      </c>
      <c r="O26" s="107">
        <f>AVERAGE(B26:M26)</f>
        <v>34.666666666666664</v>
      </c>
      <c r="P26" s="132">
        <f>MAX(B26:M26)</f>
        <v>103</v>
      </c>
      <c r="Q26" s="43">
        <f>SUM(N26/N34)</f>
        <v>6.3238703302550073E-4</v>
      </c>
    </row>
    <row r="27" spans="1:17" x14ac:dyDescent="0.25">
      <c r="A27" s="32" t="s">
        <v>140</v>
      </c>
      <c r="B27" s="105">
        <v>362</v>
      </c>
      <c r="C27" s="105">
        <v>708</v>
      </c>
      <c r="D27" s="105">
        <v>672</v>
      </c>
      <c r="E27" s="105">
        <v>210</v>
      </c>
      <c r="F27" s="105">
        <v>302</v>
      </c>
      <c r="G27" s="32">
        <v>631</v>
      </c>
      <c r="H27" s="105">
        <v>371</v>
      </c>
      <c r="I27" s="105">
        <v>640</v>
      </c>
      <c r="J27" s="105">
        <v>279</v>
      </c>
      <c r="K27" s="105">
        <v>148</v>
      </c>
      <c r="L27" s="105">
        <v>171</v>
      </c>
      <c r="M27" s="105">
        <v>57</v>
      </c>
      <c r="N27" s="103">
        <f t="shared" si="19"/>
        <v>4551</v>
      </c>
      <c r="O27" s="107">
        <f t="shared" si="20"/>
        <v>379.25</v>
      </c>
      <c r="P27" s="132">
        <f t="shared" si="21"/>
        <v>708</v>
      </c>
      <c r="Q27" s="43">
        <f>SUM(N27/N34)</f>
        <v>6.9182533348534948E-3</v>
      </c>
    </row>
    <row r="28" spans="1:17" x14ac:dyDescent="0.25">
      <c r="A28" s="32" t="s">
        <v>491</v>
      </c>
      <c r="B28" s="105">
        <v>3</v>
      </c>
      <c r="C28" s="105">
        <v>0</v>
      </c>
      <c r="D28" s="105">
        <v>11</v>
      </c>
      <c r="E28" s="105">
        <v>0</v>
      </c>
      <c r="F28" s="105">
        <v>5</v>
      </c>
      <c r="G28" s="32">
        <v>3</v>
      </c>
      <c r="H28" s="105">
        <v>0</v>
      </c>
      <c r="I28" s="105">
        <v>7</v>
      </c>
      <c r="J28" s="105">
        <v>0</v>
      </c>
      <c r="K28" s="105">
        <v>0</v>
      </c>
      <c r="L28" s="105">
        <v>0</v>
      </c>
      <c r="M28" s="105">
        <v>0</v>
      </c>
      <c r="N28" s="103">
        <f t="shared" si="19"/>
        <v>29</v>
      </c>
      <c r="O28" s="107">
        <f t="shared" si="20"/>
        <v>2.4166666666666665</v>
      </c>
      <c r="P28" s="132">
        <f t="shared" si="21"/>
        <v>11</v>
      </c>
      <c r="Q28" s="43">
        <f>SUM(N28/N34)</f>
        <v>4.4084672975335384E-5</v>
      </c>
    </row>
    <row r="29" spans="1:17" x14ac:dyDescent="0.25">
      <c r="A29" s="32" t="s">
        <v>179</v>
      </c>
      <c r="B29" s="105">
        <v>25</v>
      </c>
      <c r="C29" s="105">
        <v>52</v>
      </c>
      <c r="D29" s="105">
        <v>35</v>
      </c>
      <c r="E29" s="105">
        <v>2</v>
      </c>
      <c r="F29" s="105">
        <v>52</v>
      </c>
      <c r="G29" s="105">
        <v>47</v>
      </c>
      <c r="H29" s="105">
        <v>47</v>
      </c>
      <c r="I29" s="105">
        <v>7</v>
      </c>
      <c r="J29" s="105">
        <v>6</v>
      </c>
      <c r="K29" s="105">
        <v>15</v>
      </c>
      <c r="L29" s="105">
        <v>8</v>
      </c>
      <c r="M29" s="105">
        <v>7</v>
      </c>
      <c r="N29" s="103">
        <f>SUM(B29:M29)</f>
        <v>303</v>
      </c>
      <c r="O29" s="107">
        <f>AVERAGE(B29:M29)</f>
        <v>25.25</v>
      </c>
      <c r="P29" s="132">
        <f>MAX(B29:M29)</f>
        <v>52</v>
      </c>
      <c r="Q29" s="43">
        <f>SUM(N29/N34)</f>
        <v>4.6060882453540078E-4</v>
      </c>
    </row>
    <row r="30" spans="1:17" x14ac:dyDescent="0.25">
      <c r="A30" s="32" t="s">
        <v>309</v>
      </c>
      <c r="B30" s="105">
        <v>71</v>
      </c>
      <c r="C30" s="105">
        <v>98</v>
      </c>
      <c r="D30" s="105">
        <v>64</v>
      </c>
      <c r="E30" s="105">
        <v>21</v>
      </c>
      <c r="F30" s="105">
        <v>92</v>
      </c>
      <c r="G30" s="105">
        <v>172</v>
      </c>
      <c r="H30" s="105">
        <v>73</v>
      </c>
      <c r="I30" s="105">
        <v>217</v>
      </c>
      <c r="J30" s="105">
        <v>40</v>
      </c>
      <c r="K30" s="105">
        <v>12</v>
      </c>
      <c r="L30" s="105">
        <v>11</v>
      </c>
      <c r="M30" s="105">
        <v>40</v>
      </c>
      <c r="N30" s="103">
        <f>SUM(B30:M30)</f>
        <v>911</v>
      </c>
      <c r="O30" s="107">
        <f>AVERAGE(B30:M30)</f>
        <v>75.916666666666671</v>
      </c>
      <c r="P30" s="132">
        <f>MAX(B30:M30)</f>
        <v>217</v>
      </c>
      <c r="Q30" s="43">
        <f>SUM(N30/N34)</f>
        <v>1.3848667958803634E-3</v>
      </c>
    </row>
    <row r="31" spans="1:17" x14ac:dyDescent="0.25">
      <c r="A31" s="32" t="s">
        <v>290</v>
      </c>
      <c r="B31" s="105">
        <v>575</v>
      </c>
      <c r="C31" s="105">
        <v>333</v>
      </c>
      <c r="D31" s="105">
        <v>296</v>
      </c>
      <c r="E31" s="105">
        <v>88</v>
      </c>
      <c r="F31" s="105">
        <v>228</v>
      </c>
      <c r="G31" s="105">
        <v>396</v>
      </c>
      <c r="H31" s="105">
        <v>94</v>
      </c>
      <c r="I31" s="105">
        <v>133</v>
      </c>
      <c r="J31" s="105">
        <v>3</v>
      </c>
      <c r="K31" s="105">
        <v>121</v>
      </c>
      <c r="L31" s="105">
        <v>208</v>
      </c>
      <c r="M31" s="105">
        <v>12</v>
      </c>
      <c r="N31" s="103">
        <f t="shared" si="19"/>
        <v>2487</v>
      </c>
      <c r="O31" s="107">
        <f t="shared" si="20"/>
        <v>207.25</v>
      </c>
      <c r="P31" s="132">
        <f t="shared" si="21"/>
        <v>575</v>
      </c>
      <c r="Q31" s="43">
        <f>SUM(N31/N34)</f>
        <v>3.7806407479192795E-3</v>
      </c>
    </row>
    <row r="32" spans="1:17" x14ac:dyDescent="0.25">
      <c r="A32" s="32" t="s">
        <v>307</v>
      </c>
      <c r="B32" s="105">
        <v>660</v>
      </c>
      <c r="C32" s="105">
        <v>46</v>
      </c>
      <c r="D32" s="105">
        <v>218</v>
      </c>
      <c r="E32" s="105">
        <v>83</v>
      </c>
      <c r="F32" s="105">
        <v>121</v>
      </c>
      <c r="G32" s="105">
        <v>139</v>
      </c>
      <c r="H32" s="105">
        <v>83</v>
      </c>
      <c r="I32" s="105">
        <v>133</v>
      </c>
      <c r="J32" s="105">
        <v>49</v>
      </c>
      <c r="K32" s="105">
        <v>49</v>
      </c>
      <c r="L32" s="105">
        <v>27</v>
      </c>
      <c r="M32" s="105">
        <v>40</v>
      </c>
      <c r="N32" s="103">
        <f t="shared" ref="N32" si="25">SUM(B32:M32)</f>
        <v>1648</v>
      </c>
      <c r="O32" s="107">
        <f t="shared" ref="O32" si="26">AVERAGE(B32:M32)</f>
        <v>137.33333333333334</v>
      </c>
      <c r="P32" s="132">
        <f t="shared" ref="P32" si="27">MAX(B32:M32)</f>
        <v>660</v>
      </c>
      <c r="Q32" s="43">
        <f>SUM(N32/N34)</f>
        <v>2.5052255539087143E-3</v>
      </c>
    </row>
    <row r="33" spans="1:17" x14ac:dyDescent="0.25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20"/>
      <c r="P33" s="105"/>
    </row>
    <row r="34" spans="1:17" x14ac:dyDescent="0.25">
      <c r="A34" s="32" t="s">
        <v>119</v>
      </c>
      <c r="B34" s="103">
        <f t="shared" ref="B34:M34" si="28">SUM(B3:B32)</f>
        <v>95081</v>
      </c>
      <c r="C34" s="103">
        <f t="shared" si="28"/>
        <v>123570</v>
      </c>
      <c r="D34" s="103">
        <f t="shared" si="28"/>
        <v>81503</v>
      </c>
      <c r="E34" s="103">
        <f t="shared" si="28"/>
        <v>31921</v>
      </c>
      <c r="F34" s="103">
        <f t="shared" si="28"/>
        <v>35028</v>
      </c>
      <c r="G34" s="103">
        <f t="shared" si="28"/>
        <v>67982</v>
      </c>
      <c r="H34" s="103">
        <f t="shared" si="28"/>
        <v>52814</v>
      </c>
      <c r="I34" s="103">
        <f t="shared" si="28"/>
        <v>70254</v>
      </c>
      <c r="J34" s="103">
        <f t="shared" si="28"/>
        <v>17288</v>
      </c>
      <c r="K34" s="103">
        <f t="shared" si="28"/>
        <v>38915</v>
      </c>
      <c r="L34" s="103">
        <f t="shared" si="28"/>
        <v>35312</v>
      </c>
      <c r="M34" s="103">
        <f t="shared" si="28"/>
        <v>8157</v>
      </c>
      <c r="N34" s="103">
        <f>SUM(B34:M34)</f>
        <v>657825</v>
      </c>
      <c r="O34" s="107">
        <f>AVERAGE(B34:M34)</f>
        <v>54818.75</v>
      </c>
      <c r="P34" s="132">
        <f>MAX(B34:M34)</f>
        <v>123570</v>
      </c>
    </row>
    <row r="35" spans="1:17" x14ac:dyDescent="0.25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8"/>
      <c r="P35" s="127"/>
    </row>
    <row r="36" spans="1:17" x14ac:dyDescent="0.25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20"/>
      <c r="P36" s="105"/>
      <c r="Q36" s="75" t="s">
        <v>155</v>
      </c>
    </row>
    <row r="37" spans="1:17" x14ac:dyDescent="0.25">
      <c r="A37" s="32" t="s">
        <v>211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 t="s">
        <v>211</v>
      </c>
      <c r="O37" s="20"/>
      <c r="P37" s="105"/>
      <c r="Q37" s="75" t="s">
        <v>153</v>
      </c>
    </row>
    <row r="38" spans="1:17" x14ac:dyDescent="0.25">
      <c r="A38" s="32" t="s">
        <v>356</v>
      </c>
      <c r="B38" s="105">
        <v>1</v>
      </c>
      <c r="C38" s="105">
        <v>9</v>
      </c>
      <c r="D38" s="105">
        <v>0</v>
      </c>
      <c r="E38" s="105">
        <v>34</v>
      </c>
      <c r="F38" s="105">
        <v>5</v>
      </c>
      <c r="G38" s="105">
        <v>41</v>
      </c>
      <c r="H38" s="105">
        <v>9</v>
      </c>
      <c r="I38" s="105">
        <v>44</v>
      </c>
      <c r="J38" s="105">
        <v>4</v>
      </c>
      <c r="K38" s="105">
        <v>15</v>
      </c>
      <c r="L38" s="105">
        <v>3</v>
      </c>
      <c r="M38" s="105">
        <v>21</v>
      </c>
      <c r="N38" s="103">
        <f>SUM(B38:M38)</f>
        <v>186</v>
      </c>
      <c r="O38" s="107">
        <f>AVERAGE(B38:M38)</f>
        <v>15.5</v>
      </c>
      <c r="P38" s="132">
        <f>MAX(B38:M38)</f>
        <v>44</v>
      </c>
      <c r="Q38" s="43">
        <f>SUM(N38/N67)</f>
        <v>5.8369367003043681E-5</v>
      </c>
    </row>
    <row r="39" spans="1:17" x14ac:dyDescent="0.25">
      <c r="A39" s="32" t="s">
        <v>145</v>
      </c>
      <c r="B39" s="105">
        <v>161</v>
      </c>
      <c r="C39" s="105">
        <v>297</v>
      </c>
      <c r="D39" s="105">
        <v>365</v>
      </c>
      <c r="E39" s="105">
        <v>147</v>
      </c>
      <c r="F39" s="105">
        <v>306</v>
      </c>
      <c r="G39" s="105">
        <v>585</v>
      </c>
      <c r="H39" s="105">
        <v>491</v>
      </c>
      <c r="I39" s="105">
        <v>357</v>
      </c>
      <c r="J39" s="105">
        <v>185</v>
      </c>
      <c r="K39" s="105">
        <v>167</v>
      </c>
      <c r="L39" s="105">
        <v>250</v>
      </c>
      <c r="M39" s="105">
        <v>155</v>
      </c>
      <c r="N39" s="103">
        <f>SUM(B39:M39)</f>
        <v>3466</v>
      </c>
      <c r="O39" s="107">
        <f>AVERAGE(B39:M39)</f>
        <v>288.83333333333331</v>
      </c>
      <c r="P39" s="132">
        <f>MAX(B39:M39)</f>
        <v>585</v>
      </c>
      <c r="Q39" s="43">
        <f>SUM(N39/N67)</f>
        <v>1.0876786345835989E-3</v>
      </c>
    </row>
    <row r="40" spans="1:17" x14ac:dyDescent="0.25">
      <c r="A40" s="32" t="s">
        <v>481</v>
      </c>
      <c r="B40" s="105">
        <v>28</v>
      </c>
      <c r="C40" s="105">
        <v>77</v>
      </c>
      <c r="D40" s="105">
        <v>37</v>
      </c>
      <c r="E40" s="105">
        <v>3</v>
      </c>
      <c r="F40" s="105">
        <v>22</v>
      </c>
      <c r="G40" s="105">
        <v>15</v>
      </c>
      <c r="H40" s="105">
        <v>1</v>
      </c>
      <c r="I40" s="105">
        <v>5</v>
      </c>
      <c r="J40" s="105">
        <v>2</v>
      </c>
      <c r="K40" s="105">
        <v>1</v>
      </c>
      <c r="L40" s="105">
        <v>11</v>
      </c>
      <c r="M40" s="105">
        <v>11</v>
      </c>
      <c r="N40" s="103">
        <f>SUM(B40:M40)</f>
        <v>213</v>
      </c>
      <c r="O40" s="107">
        <f>AVERAGE(B40:M40)</f>
        <v>17.75</v>
      </c>
      <c r="P40" s="132">
        <f>MAX(B40:M40)</f>
        <v>77</v>
      </c>
      <c r="Q40" s="43">
        <f>SUM(N40/N67)</f>
        <v>6.6842339632517769E-5</v>
      </c>
    </row>
    <row r="41" spans="1:17" x14ac:dyDescent="0.25">
      <c r="A41" s="32" t="s">
        <v>301</v>
      </c>
      <c r="B41" s="105">
        <v>925</v>
      </c>
      <c r="C41" s="105">
        <v>341</v>
      </c>
      <c r="D41" s="105">
        <v>307</v>
      </c>
      <c r="E41" s="105">
        <v>400</v>
      </c>
      <c r="F41" s="105">
        <v>221</v>
      </c>
      <c r="G41" s="105">
        <v>955</v>
      </c>
      <c r="H41" s="105">
        <v>388</v>
      </c>
      <c r="I41" s="105">
        <v>0</v>
      </c>
      <c r="J41" s="105">
        <v>106</v>
      </c>
      <c r="K41" s="105">
        <v>218</v>
      </c>
      <c r="L41" s="105">
        <v>38</v>
      </c>
      <c r="M41" s="105">
        <v>0</v>
      </c>
      <c r="N41" s="103">
        <f>SUM(B41:M41)</f>
        <v>3899</v>
      </c>
      <c r="O41" s="107">
        <f>AVERAGE(B41:M41)</f>
        <v>324.91666666666669</v>
      </c>
      <c r="P41" s="132">
        <f>MAX(B41:M41)</f>
        <v>955</v>
      </c>
      <c r="Q41" s="43">
        <f>SUM(N41/N67)</f>
        <v>1.2235600104562759E-3</v>
      </c>
    </row>
    <row r="42" spans="1:17" x14ac:dyDescent="0.25">
      <c r="A42" s="32" t="s">
        <v>470</v>
      </c>
      <c r="B42" s="105">
        <v>1</v>
      </c>
      <c r="C42" s="105">
        <v>21</v>
      </c>
      <c r="D42" s="105">
        <v>493</v>
      </c>
      <c r="E42" s="105">
        <v>198</v>
      </c>
      <c r="F42" s="105">
        <v>97</v>
      </c>
      <c r="G42" s="105">
        <v>776</v>
      </c>
      <c r="H42" s="105">
        <v>327</v>
      </c>
      <c r="I42" s="105">
        <v>422</v>
      </c>
      <c r="J42" s="105">
        <v>11</v>
      </c>
      <c r="K42" s="105">
        <v>15</v>
      </c>
      <c r="L42" s="105">
        <v>2</v>
      </c>
      <c r="M42" s="105">
        <v>15</v>
      </c>
      <c r="N42" s="103">
        <f>SUM(B42:M42)</f>
        <v>2378</v>
      </c>
      <c r="O42" s="107">
        <f>AVERAGE(B42:M42)</f>
        <v>198.16666666666666</v>
      </c>
      <c r="P42" s="132">
        <f>MAX(B42:M42)</f>
        <v>776</v>
      </c>
      <c r="Q42" s="43">
        <f>SUM(N42/N67)</f>
        <v>7.4624921899590251E-4</v>
      </c>
    </row>
    <row r="43" spans="1:17" x14ac:dyDescent="0.25">
      <c r="A43" s="32" t="s">
        <v>160</v>
      </c>
      <c r="B43" s="105">
        <v>12252</v>
      </c>
      <c r="C43" s="105">
        <v>11895</v>
      </c>
      <c r="D43" s="105">
        <v>9125</v>
      </c>
      <c r="E43" s="105">
        <v>5413</v>
      </c>
      <c r="F43" s="105">
        <v>5921</v>
      </c>
      <c r="G43" s="105">
        <v>10729</v>
      </c>
      <c r="H43" s="105">
        <v>10311</v>
      </c>
      <c r="I43" s="105">
        <v>18883</v>
      </c>
      <c r="J43" s="105">
        <v>15828</v>
      </c>
      <c r="K43" s="105">
        <v>3689</v>
      </c>
      <c r="L43" s="105">
        <v>5890</v>
      </c>
      <c r="M43" s="105">
        <v>7617</v>
      </c>
      <c r="N43" s="103">
        <f t="shared" ref="N43:N63" si="29">SUM(B43:M43)</f>
        <v>117553</v>
      </c>
      <c r="O43" s="107">
        <f t="shared" ref="O43:O63" si="30">AVERAGE(B43:M43)</f>
        <v>9796.0833333333339</v>
      </c>
      <c r="P43" s="132">
        <f t="shared" ref="P43:P63" si="31">MAX(B43:M43)</f>
        <v>18883</v>
      </c>
      <c r="Q43" s="43">
        <f>SUM(N43/N67)</f>
        <v>3.6889753759724697E-2</v>
      </c>
    </row>
    <row r="44" spans="1:17" x14ac:dyDescent="0.25">
      <c r="A44" s="32" t="s">
        <v>452</v>
      </c>
      <c r="B44" s="105">
        <v>16</v>
      </c>
      <c r="C44" s="105">
        <v>25</v>
      </c>
      <c r="D44" s="105">
        <v>41</v>
      </c>
      <c r="E44" s="105">
        <v>15</v>
      </c>
      <c r="F44" s="105">
        <v>4</v>
      </c>
      <c r="G44" s="105">
        <v>4</v>
      </c>
      <c r="H44" s="105">
        <v>42</v>
      </c>
      <c r="I44" s="105">
        <v>25</v>
      </c>
      <c r="J44" s="105">
        <v>3</v>
      </c>
      <c r="K44" s="105">
        <v>16</v>
      </c>
      <c r="L44" s="105">
        <v>5</v>
      </c>
      <c r="M44" s="105">
        <v>2</v>
      </c>
      <c r="N44" s="103">
        <f t="shared" si="29"/>
        <v>198</v>
      </c>
      <c r="O44" s="107">
        <f t="shared" si="30"/>
        <v>16.5</v>
      </c>
      <c r="P44" s="132">
        <f t="shared" si="31"/>
        <v>42</v>
      </c>
      <c r="Q44" s="43">
        <f>SUM(N44/N67)</f>
        <v>6.2135132616143274E-5</v>
      </c>
    </row>
    <row r="45" spans="1:17" x14ac:dyDescent="0.25">
      <c r="A45" s="32" t="s">
        <v>355</v>
      </c>
      <c r="B45" s="105">
        <v>261027</v>
      </c>
      <c r="C45" s="105">
        <v>250091</v>
      </c>
      <c r="D45" s="105">
        <v>331362</v>
      </c>
      <c r="E45" s="105">
        <v>105593</v>
      </c>
      <c r="F45" s="105">
        <v>175506</v>
      </c>
      <c r="G45" s="105">
        <v>203987</v>
      </c>
      <c r="H45" s="105">
        <v>235175</v>
      </c>
      <c r="I45" s="105">
        <v>269163</v>
      </c>
      <c r="J45" s="105">
        <v>101805</v>
      </c>
      <c r="K45" s="105">
        <v>159484</v>
      </c>
      <c r="L45" s="105">
        <v>104562</v>
      </c>
      <c r="M45" s="105">
        <v>34610</v>
      </c>
      <c r="N45" s="103">
        <f t="shared" ref="N45" si="32">SUM(B45:M45)</f>
        <v>2232365</v>
      </c>
      <c r="O45" s="107">
        <f t="shared" ref="O45" si="33">AVERAGE(B45:M45)</f>
        <v>186030.41666666666</v>
      </c>
      <c r="P45" s="132">
        <f t="shared" ref="P45" si="34">MAX(B45:M45)</f>
        <v>331362</v>
      </c>
      <c r="Q45" s="43">
        <f>SUM(N45/N67)</f>
        <v>0.70054694607392265</v>
      </c>
    </row>
    <row r="46" spans="1:17" x14ac:dyDescent="0.25">
      <c r="A46" s="32" t="s">
        <v>270</v>
      </c>
      <c r="B46" s="105">
        <v>106</v>
      </c>
      <c r="C46" s="105">
        <v>200</v>
      </c>
      <c r="D46" s="105">
        <v>129</v>
      </c>
      <c r="E46" s="105">
        <v>14</v>
      </c>
      <c r="F46" s="105">
        <v>42</v>
      </c>
      <c r="G46" s="105">
        <v>76</v>
      </c>
      <c r="H46" s="105">
        <v>79</v>
      </c>
      <c r="I46" s="105">
        <v>92</v>
      </c>
      <c r="J46" s="105">
        <v>19</v>
      </c>
      <c r="K46" s="105">
        <v>23</v>
      </c>
      <c r="L46" s="105">
        <v>19</v>
      </c>
      <c r="M46" s="105">
        <v>24</v>
      </c>
      <c r="N46" s="103">
        <f>SUM(B46:M46)</f>
        <v>823</v>
      </c>
      <c r="O46" s="107">
        <f>AVERAGE(B46:M46)</f>
        <v>68.583333333333329</v>
      </c>
      <c r="P46" s="132">
        <f>MAX(B46:M46)</f>
        <v>200</v>
      </c>
      <c r="Q46" s="43">
        <f>SUM(N46/N67)</f>
        <v>2.5826875829841373E-4</v>
      </c>
    </row>
    <row r="47" spans="1:17" x14ac:dyDescent="0.25">
      <c r="A47" s="32" t="s">
        <v>323</v>
      </c>
      <c r="B47" s="105">
        <v>82631</v>
      </c>
      <c r="C47" s="105">
        <v>89657</v>
      </c>
      <c r="D47" s="105">
        <v>89118</v>
      </c>
      <c r="E47" s="105">
        <v>30014</v>
      </c>
      <c r="F47" s="105">
        <v>60048</v>
      </c>
      <c r="G47" s="105">
        <v>89776</v>
      </c>
      <c r="H47" s="105">
        <v>69956</v>
      </c>
      <c r="I47" s="105">
        <v>90430</v>
      </c>
      <c r="J47" s="105">
        <v>39106</v>
      </c>
      <c r="K47" s="105">
        <v>28611</v>
      </c>
      <c r="L47" s="105">
        <v>29191</v>
      </c>
      <c r="M47" s="105">
        <v>42990</v>
      </c>
      <c r="N47" s="103">
        <f t="shared" ref="N47" si="35">SUM(B47:M47)</f>
        <v>741528</v>
      </c>
      <c r="O47" s="107">
        <f t="shared" ref="O47" si="36">AVERAGE(B47:M47)</f>
        <v>61794</v>
      </c>
      <c r="P47" s="132">
        <f t="shared" ref="P47" si="37">MAX(B47:M47)</f>
        <v>90430</v>
      </c>
      <c r="Q47" s="43">
        <f>SUM(N47/N67)</f>
        <v>0.23270172029587621</v>
      </c>
    </row>
    <row r="48" spans="1:17" ht="12.75" customHeight="1" x14ac:dyDescent="0.25">
      <c r="A48" s="32" t="s">
        <v>227</v>
      </c>
      <c r="B48" s="105">
        <v>5</v>
      </c>
      <c r="C48" s="105">
        <v>183</v>
      </c>
      <c r="D48" s="105">
        <v>0</v>
      </c>
      <c r="E48" s="105">
        <v>70</v>
      </c>
      <c r="F48" s="105">
        <v>31</v>
      </c>
      <c r="G48" s="105">
        <v>1</v>
      </c>
      <c r="H48" s="105">
        <v>0</v>
      </c>
      <c r="I48" s="105">
        <v>0</v>
      </c>
      <c r="J48" s="105">
        <v>2</v>
      </c>
      <c r="K48" s="105">
        <v>204</v>
      </c>
      <c r="L48" s="105">
        <v>5</v>
      </c>
      <c r="M48" s="105">
        <v>8</v>
      </c>
      <c r="N48" s="103">
        <f>SUM(B48:M48)</f>
        <v>509</v>
      </c>
      <c r="O48" s="107">
        <f>AVERAGE(B48:M48)</f>
        <v>42.416666666666664</v>
      </c>
      <c r="P48" s="132">
        <f>MAX(B48:M48)</f>
        <v>204</v>
      </c>
      <c r="Q48" s="43">
        <f>SUM(N48/N67)</f>
        <v>1.5973122475564103E-4</v>
      </c>
    </row>
    <row r="49" spans="1:17" ht="12.75" customHeight="1" x14ac:dyDescent="0.25">
      <c r="A49" s="32" t="s">
        <v>363</v>
      </c>
      <c r="B49" s="105">
        <v>6</v>
      </c>
      <c r="C49" s="105">
        <v>39</v>
      </c>
      <c r="D49" s="105">
        <v>32</v>
      </c>
      <c r="E49" s="105">
        <v>5</v>
      </c>
      <c r="F49" s="105">
        <v>9</v>
      </c>
      <c r="G49" s="105">
        <v>30</v>
      </c>
      <c r="H49" s="105">
        <v>32</v>
      </c>
      <c r="I49" s="105">
        <v>32</v>
      </c>
      <c r="J49" s="105">
        <v>3</v>
      </c>
      <c r="K49" s="105">
        <v>1</v>
      </c>
      <c r="L49" s="105">
        <v>1</v>
      </c>
      <c r="M49" s="105">
        <v>1</v>
      </c>
      <c r="N49" s="103">
        <f>SUM(B49:M49)</f>
        <v>191</v>
      </c>
      <c r="O49" s="107">
        <f>AVERAGE(B49:M49)</f>
        <v>15.916666666666666</v>
      </c>
      <c r="P49" s="132">
        <f>MAX(B49:M49)</f>
        <v>39</v>
      </c>
      <c r="Q49" s="43">
        <f>SUM(N49/N67)</f>
        <v>5.9938436008501846E-5</v>
      </c>
    </row>
    <row r="50" spans="1:17" x14ac:dyDescent="0.25">
      <c r="A50" s="32" t="s">
        <v>176</v>
      </c>
      <c r="B50" s="105">
        <v>1619</v>
      </c>
      <c r="C50" s="105">
        <v>2332</v>
      </c>
      <c r="D50" s="105">
        <v>1561</v>
      </c>
      <c r="E50" s="105">
        <v>700</v>
      </c>
      <c r="F50" s="105">
        <v>1213</v>
      </c>
      <c r="G50" s="105">
        <v>1572</v>
      </c>
      <c r="H50" s="105">
        <v>1856</v>
      </c>
      <c r="I50" s="105">
        <v>2738</v>
      </c>
      <c r="J50" s="105">
        <v>723</v>
      </c>
      <c r="K50" s="105">
        <v>442</v>
      </c>
      <c r="L50" s="105">
        <v>675</v>
      </c>
      <c r="M50" s="105">
        <v>543</v>
      </c>
      <c r="N50" s="103">
        <f t="shared" si="29"/>
        <v>15974</v>
      </c>
      <c r="O50" s="107">
        <f t="shared" si="30"/>
        <v>1331.1666666666667</v>
      </c>
      <c r="P50" s="132">
        <f t="shared" si="31"/>
        <v>2738</v>
      </c>
      <c r="Q50" s="43">
        <f>SUM(N50/N67)</f>
        <v>5.0128616586377402E-3</v>
      </c>
    </row>
    <row r="51" spans="1:17" x14ac:dyDescent="0.25">
      <c r="A51" s="32" t="s">
        <v>110</v>
      </c>
      <c r="B51" s="105">
        <v>357</v>
      </c>
      <c r="C51" s="105">
        <v>459</v>
      </c>
      <c r="D51" s="105">
        <v>308</v>
      </c>
      <c r="E51" s="105">
        <v>101</v>
      </c>
      <c r="F51" s="105">
        <v>124</v>
      </c>
      <c r="G51" s="105">
        <v>275</v>
      </c>
      <c r="H51" s="105">
        <v>151</v>
      </c>
      <c r="I51" s="105">
        <v>243</v>
      </c>
      <c r="J51" s="105">
        <v>144</v>
      </c>
      <c r="K51" s="105">
        <v>61</v>
      </c>
      <c r="L51" s="105">
        <v>55</v>
      </c>
      <c r="M51" s="105">
        <v>27</v>
      </c>
      <c r="N51" s="103">
        <f t="shared" si="29"/>
        <v>2305</v>
      </c>
      <c r="O51" s="107">
        <f t="shared" si="30"/>
        <v>192.08333333333334</v>
      </c>
      <c r="P51" s="132">
        <f t="shared" si="31"/>
        <v>459</v>
      </c>
      <c r="Q51" s="43">
        <f>SUM(N51/N67)</f>
        <v>7.2334081151621333E-4</v>
      </c>
    </row>
    <row r="52" spans="1:17" x14ac:dyDescent="0.25">
      <c r="A52" s="32" t="s">
        <v>191</v>
      </c>
      <c r="B52" s="105">
        <v>510</v>
      </c>
      <c r="C52" s="105">
        <v>1359</v>
      </c>
      <c r="D52" s="105">
        <v>637</v>
      </c>
      <c r="E52" s="105">
        <v>24</v>
      </c>
      <c r="F52" s="105">
        <v>35</v>
      </c>
      <c r="G52" s="105">
        <v>495</v>
      </c>
      <c r="H52" s="105">
        <v>341</v>
      </c>
      <c r="I52" s="105">
        <v>320</v>
      </c>
      <c r="J52" s="105">
        <v>63</v>
      </c>
      <c r="K52" s="105">
        <v>17</v>
      </c>
      <c r="L52" s="105">
        <v>6</v>
      </c>
      <c r="M52" s="105">
        <v>8</v>
      </c>
      <c r="N52" s="103">
        <f t="shared" si="29"/>
        <v>3815</v>
      </c>
      <c r="O52" s="107">
        <f t="shared" si="30"/>
        <v>317.91666666666669</v>
      </c>
      <c r="P52" s="132">
        <f t="shared" si="31"/>
        <v>1359</v>
      </c>
      <c r="Q52" s="43">
        <f>SUM(N52/N67)</f>
        <v>1.1971996511645788E-3</v>
      </c>
    </row>
    <row r="53" spans="1:17" x14ac:dyDescent="0.25">
      <c r="A53" s="32" t="s">
        <v>473</v>
      </c>
      <c r="B53" s="105">
        <v>55</v>
      </c>
      <c r="C53" s="105">
        <v>7</v>
      </c>
      <c r="D53" s="105">
        <v>146</v>
      </c>
      <c r="E53" s="105">
        <v>406</v>
      </c>
      <c r="F53" s="105">
        <v>189</v>
      </c>
      <c r="G53" s="105">
        <v>5</v>
      </c>
      <c r="H53" s="105">
        <v>92</v>
      </c>
      <c r="I53" s="105">
        <v>303</v>
      </c>
      <c r="J53" s="105">
        <v>24</v>
      </c>
      <c r="K53" s="105">
        <v>96</v>
      </c>
      <c r="L53" s="105">
        <v>41</v>
      </c>
      <c r="M53" s="105">
        <v>5</v>
      </c>
      <c r="N53" s="103">
        <f t="shared" ref="N53" si="38">SUM(B53:M53)</f>
        <v>1369</v>
      </c>
      <c r="O53" s="107">
        <f t="shared" ref="O53" si="39">AVERAGE(B53:M53)</f>
        <v>114.08333333333333</v>
      </c>
      <c r="P53" s="132">
        <f t="shared" ref="P53" si="40">MAX(B53:M53)</f>
        <v>406</v>
      </c>
      <c r="Q53" s="43">
        <f>SUM(N53/N67)</f>
        <v>4.2961109369444515E-4</v>
      </c>
    </row>
    <row r="54" spans="1:17" x14ac:dyDescent="0.25">
      <c r="A54" s="32" t="s">
        <v>194</v>
      </c>
      <c r="B54" s="105">
        <v>68</v>
      </c>
      <c r="C54" s="105">
        <v>612</v>
      </c>
      <c r="D54" s="105">
        <v>332</v>
      </c>
      <c r="E54" s="105">
        <v>247</v>
      </c>
      <c r="F54" s="105">
        <v>99</v>
      </c>
      <c r="G54" s="105">
        <v>146</v>
      </c>
      <c r="H54" s="105">
        <v>18</v>
      </c>
      <c r="I54" s="105">
        <v>131</v>
      </c>
      <c r="J54" s="105">
        <v>154</v>
      </c>
      <c r="K54" s="105">
        <v>224</v>
      </c>
      <c r="L54" s="105">
        <v>105</v>
      </c>
      <c r="M54" s="105">
        <v>37</v>
      </c>
      <c r="N54" s="103">
        <f>SUM(B54:M54)</f>
        <v>2173</v>
      </c>
      <c r="O54" s="107">
        <f>AVERAGE(B54:M54)</f>
        <v>181.08333333333334</v>
      </c>
      <c r="P54" s="132">
        <f>MAX(B54:M54)</f>
        <v>612</v>
      </c>
      <c r="Q54" s="43">
        <f>SUM(N54/N67)</f>
        <v>6.8191738977211788E-4</v>
      </c>
    </row>
    <row r="55" spans="1:17" x14ac:dyDescent="0.25">
      <c r="A55" s="32" t="s">
        <v>177</v>
      </c>
      <c r="B55" s="105">
        <v>92</v>
      </c>
      <c r="C55" s="105">
        <v>21</v>
      </c>
      <c r="D55" s="105">
        <v>16</v>
      </c>
      <c r="E55" s="105">
        <v>59</v>
      </c>
      <c r="F55" s="105">
        <v>1</v>
      </c>
      <c r="G55" s="105">
        <v>88</v>
      </c>
      <c r="H55" s="105">
        <v>4</v>
      </c>
      <c r="I55" s="105">
        <v>14</v>
      </c>
      <c r="J55" s="105">
        <v>10</v>
      </c>
      <c r="K55" s="105">
        <v>14</v>
      </c>
      <c r="L55" s="105">
        <v>7</v>
      </c>
      <c r="M55" s="105">
        <v>1</v>
      </c>
      <c r="N55" s="103">
        <f t="shared" si="29"/>
        <v>327</v>
      </c>
      <c r="O55" s="107">
        <f t="shared" si="30"/>
        <v>27.25</v>
      </c>
      <c r="P55" s="132">
        <f t="shared" si="31"/>
        <v>92</v>
      </c>
      <c r="Q55" s="43">
        <f>SUM(N55/N67)</f>
        <v>1.0261711295696389E-4</v>
      </c>
    </row>
    <row r="56" spans="1:17" x14ac:dyDescent="0.25">
      <c r="A56" s="32" t="s">
        <v>193</v>
      </c>
      <c r="B56" s="105">
        <v>48</v>
      </c>
      <c r="C56" s="105">
        <v>54</v>
      </c>
      <c r="D56" s="105">
        <v>40</v>
      </c>
      <c r="E56" s="105">
        <v>33</v>
      </c>
      <c r="F56" s="105">
        <v>20</v>
      </c>
      <c r="G56" s="105">
        <v>0</v>
      </c>
      <c r="H56" s="105">
        <v>28</v>
      </c>
      <c r="I56" s="105">
        <v>66</v>
      </c>
      <c r="J56" s="105">
        <v>36</v>
      </c>
      <c r="K56" s="105">
        <v>16</v>
      </c>
      <c r="L56" s="105">
        <v>23</v>
      </c>
      <c r="M56" s="105">
        <v>25</v>
      </c>
      <c r="N56" s="103">
        <f t="shared" si="29"/>
        <v>389</v>
      </c>
      <c r="O56" s="107">
        <f t="shared" si="30"/>
        <v>32.416666666666664</v>
      </c>
      <c r="P56" s="132">
        <f t="shared" si="31"/>
        <v>66</v>
      </c>
      <c r="Q56" s="43">
        <f>SUM(N56/N67)</f>
        <v>1.2207356862464511E-4</v>
      </c>
    </row>
    <row r="57" spans="1:17" x14ac:dyDescent="0.25">
      <c r="A57" s="32" t="s">
        <v>180</v>
      </c>
      <c r="B57" s="105">
        <v>151</v>
      </c>
      <c r="C57" s="105">
        <v>431</v>
      </c>
      <c r="D57" s="105">
        <v>215</v>
      </c>
      <c r="E57" s="105">
        <v>83</v>
      </c>
      <c r="F57" s="105">
        <v>53</v>
      </c>
      <c r="G57" s="105">
        <v>162</v>
      </c>
      <c r="H57" s="105">
        <v>124</v>
      </c>
      <c r="I57" s="105">
        <v>212</v>
      </c>
      <c r="J57" s="105">
        <v>58</v>
      </c>
      <c r="K57" s="105">
        <v>35</v>
      </c>
      <c r="L57" s="105">
        <v>59</v>
      </c>
      <c r="M57" s="105">
        <v>55</v>
      </c>
      <c r="N57" s="103">
        <f t="shared" si="29"/>
        <v>1638</v>
      </c>
      <c r="O57" s="107">
        <f t="shared" si="30"/>
        <v>136.5</v>
      </c>
      <c r="P57" s="132">
        <f t="shared" si="31"/>
        <v>431</v>
      </c>
      <c r="Q57" s="43">
        <f>SUM(N57/N67)</f>
        <v>5.1402700618809432E-4</v>
      </c>
    </row>
    <row r="58" spans="1:17" x14ac:dyDescent="0.25">
      <c r="A58" s="32" t="s">
        <v>195</v>
      </c>
      <c r="B58" s="105">
        <v>317</v>
      </c>
      <c r="C58" s="105">
        <v>581</v>
      </c>
      <c r="D58" s="105">
        <v>1513</v>
      </c>
      <c r="E58" s="105">
        <v>62</v>
      </c>
      <c r="F58" s="105">
        <v>624</v>
      </c>
      <c r="G58" s="105">
        <v>680</v>
      </c>
      <c r="H58" s="105">
        <v>682</v>
      </c>
      <c r="I58" s="105">
        <v>1245</v>
      </c>
      <c r="J58" s="105">
        <v>459</v>
      </c>
      <c r="K58" s="105">
        <v>304</v>
      </c>
      <c r="L58" s="105">
        <v>605</v>
      </c>
      <c r="M58" s="105">
        <v>409</v>
      </c>
      <c r="N58" s="103">
        <f>SUM(B58:M58)</f>
        <v>7481</v>
      </c>
      <c r="O58" s="107">
        <f>AVERAGE(B58:M58)</f>
        <v>623.41666666666663</v>
      </c>
      <c r="P58" s="132">
        <f>MAX(B58:M58)</f>
        <v>1513</v>
      </c>
      <c r="Q58" s="43">
        <f>SUM(N58/N67)</f>
        <v>2.3476410459665042E-3</v>
      </c>
    </row>
    <row r="59" spans="1:17" x14ac:dyDescent="0.25">
      <c r="A59" s="32" t="s">
        <v>289</v>
      </c>
      <c r="B59" s="105">
        <v>995</v>
      </c>
      <c r="C59" s="105">
        <v>1473</v>
      </c>
      <c r="D59" s="105">
        <v>798</v>
      </c>
      <c r="E59" s="105">
        <v>472</v>
      </c>
      <c r="F59" s="105">
        <v>1578</v>
      </c>
      <c r="G59" s="105">
        <v>1634</v>
      </c>
      <c r="H59" s="105">
        <v>1293</v>
      </c>
      <c r="I59" s="105">
        <v>1957</v>
      </c>
      <c r="J59" s="105">
        <v>629</v>
      </c>
      <c r="K59" s="105">
        <v>799</v>
      </c>
      <c r="L59" s="105">
        <v>655</v>
      </c>
      <c r="M59" s="105">
        <v>469</v>
      </c>
      <c r="N59" s="103">
        <f>SUM(B59:M59)</f>
        <v>12752</v>
      </c>
      <c r="O59" s="107">
        <f>AVERAGE(B59:M59)</f>
        <v>1062.6666666666667</v>
      </c>
      <c r="P59" s="132">
        <f>MAX(B59:M59)</f>
        <v>1957</v>
      </c>
      <c r="Q59" s="43">
        <f>SUM(N59/N67)</f>
        <v>4.0017535915205004E-3</v>
      </c>
    </row>
    <row r="60" spans="1:17" x14ac:dyDescent="0.25">
      <c r="A60" s="32" t="s">
        <v>140</v>
      </c>
      <c r="B60" s="105">
        <v>2676</v>
      </c>
      <c r="C60" s="105">
        <v>3473</v>
      </c>
      <c r="D60" s="105">
        <v>3010</v>
      </c>
      <c r="E60" s="105">
        <v>1268</v>
      </c>
      <c r="F60" s="105">
        <v>1478</v>
      </c>
      <c r="G60" s="105">
        <v>4387</v>
      </c>
      <c r="H60" s="105">
        <v>2755</v>
      </c>
      <c r="I60" s="105">
        <v>4411</v>
      </c>
      <c r="J60" s="105">
        <v>921</v>
      </c>
      <c r="K60" s="105">
        <v>923</v>
      </c>
      <c r="L60" s="105">
        <v>1026</v>
      </c>
      <c r="M60" s="105">
        <v>626</v>
      </c>
      <c r="N60" s="103">
        <f t="shared" si="29"/>
        <v>26954</v>
      </c>
      <c r="O60" s="107">
        <f t="shared" si="30"/>
        <v>2246.1666666666665</v>
      </c>
      <c r="P60" s="132">
        <f t="shared" si="31"/>
        <v>4411</v>
      </c>
      <c r="Q60" s="43">
        <f>SUM(N60/N67)</f>
        <v>8.4585371946238677E-3</v>
      </c>
    </row>
    <row r="61" spans="1:17" x14ac:dyDescent="0.25">
      <c r="A61" s="32" t="s">
        <v>491</v>
      </c>
      <c r="B61" s="105">
        <v>21</v>
      </c>
      <c r="C61" s="105">
        <v>77</v>
      </c>
      <c r="D61" s="105">
        <v>37</v>
      </c>
      <c r="E61" s="105">
        <v>0</v>
      </c>
      <c r="F61" s="105">
        <v>12</v>
      </c>
      <c r="G61" s="105">
        <v>39</v>
      </c>
      <c r="H61" s="105">
        <v>16</v>
      </c>
      <c r="I61" s="105">
        <v>49</v>
      </c>
      <c r="J61" s="105">
        <v>8</v>
      </c>
      <c r="K61" s="105">
        <v>4</v>
      </c>
      <c r="L61" s="105">
        <v>1</v>
      </c>
      <c r="M61" s="105">
        <v>74</v>
      </c>
      <c r="N61" s="103">
        <f t="shared" si="29"/>
        <v>338</v>
      </c>
      <c r="O61" s="107">
        <f t="shared" si="30"/>
        <v>28.166666666666668</v>
      </c>
      <c r="P61" s="132">
        <f t="shared" si="31"/>
        <v>77</v>
      </c>
      <c r="Q61" s="43">
        <f>SUM(N61/N67)</f>
        <v>1.0606906476897185E-4</v>
      </c>
    </row>
    <row r="62" spans="1:17" x14ac:dyDescent="0.25">
      <c r="A62" s="32" t="s">
        <v>179</v>
      </c>
      <c r="B62" s="105">
        <v>16</v>
      </c>
      <c r="C62" s="105">
        <v>24</v>
      </c>
      <c r="D62" s="105">
        <v>23</v>
      </c>
      <c r="E62" s="105">
        <v>1</v>
      </c>
      <c r="F62" s="105">
        <v>33</v>
      </c>
      <c r="G62" s="105">
        <v>19</v>
      </c>
      <c r="H62" s="105">
        <v>31</v>
      </c>
      <c r="I62" s="105">
        <v>2</v>
      </c>
      <c r="J62" s="105">
        <v>0</v>
      </c>
      <c r="K62" s="105">
        <v>1</v>
      </c>
      <c r="L62" s="105">
        <v>1</v>
      </c>
      <c r="M62" s="105">
        <v>2</v>
      </c>
      <c r="N62" s="103">
        <f t="shared" si="29"/>
        <v>153</v>
      </c>
      <c r="O62" s="107">
        <f t="shared" si="30"/>
        <v>12.75</v>
      </c>
      <c r="P62" s="132">
        <f t="shared" si="31"/>
        <v>33</v>
      </c>
      <c r="Q62" s="43">
        <f>SUM(N62/N67)</f>
        <v>4.80135115670198E-5</v>
      </c>
    </row>
    <row r="63" spans="1:17" x14ac:dyDescent="0.25">
      <c r="A63" s="32" t="s">
        <v>309</v>
      </c>
      <c r="B63" s="105">
        <v>41</v>
      </c>
      <c r="C63" s="105">
        <v>27</v>
      </c>
      <c r="D63" s="105">
        <v>21</v>
      </c>
      <c r="E63" s="105">
        <v>23</v>
      </c>
      <c r="F63" s="105">
        <v>49</v>
      </c>
      <c r="G63" s="105">
        <v>97</v>
      </c>
      <c r="H63" s="105">
        <v>25</v>
      </c>
      <c r="I63" s="105">
        <v>123</v>
      </c>
      <c r="J63" s="105">
        <v>26</v>
      </c>
      <c r="K63" s="105">
        <v>7</v>
      </c>
      <c r="L63" s="105">
        <v>3</v>
      </c>
      <c r="M63" s="105">
        <v>12</v>
      </c>
      <c r="N63" s="103">
        <f t="shared" si="29"/>
        <v>454</v>
      </c>
      <c r="O63" s="107">
        <f t="shared" si="30"/>
        <v>37.833333333333336</v>
      </c>
      <c r="P63" s="132">
        <f t="shared" si="31"/>
        <v>123</v>
      </c>
      <c r="Q63" s="43">
        <f>SUM(N63/N67)</f>
        <v>1.4247146569560125E-4</v>
      </c>
    </row>
    <row r="64" spans="1:17" x14ac:dyDescent="0.25">
      <c r="A64" s="32" t="s">
        <v>290</v>
      </c>
      <c r="B64" s="105">
        <v>156</v>
      </c>
      <c r="C64" s="105">
        <v>115</v>
      </c>
      <c r="D64" s="105">
        <v>75</v>
      </c>
      <c r="E64" s="105">
        <v>26</v>
      </c>
      <c r="F64" s="105">
        <v>15</v>
      </c>
      <c r="G64" s="105">
        <v>52</v>
      </c>
      <c r="H64" s="105">
        <v>5</v>
      </c>
      <c r="I64" s="105">
        <v>129</v>
      </c>
      <c r="J64" s="105">
        <v>40</v>
      </c>
      <c r="K64" s="105">
        <v>41</v>
      </c>
      <c r="L64" s="105">
        <v>5</v>
      </c>
      <c r="M64" s="105">
        <v>8</v>
      </c>
      <c r="N64" s="103">
        <f>SUM(B64:M64)</f>
        <v>667</v>
      </c>
      <c r="O64" s="107">
        <f>AVERAGE(B64:M64)</f>
        <v>55.583333333333336</v>
      </c>
      <c r="P64" s="132">
        <f>MAX(B64:M64)</f>
        <v>156</v>
      </c>
      <c r="Q64" s="43">
        <f>SUM(N64/N67)</f>
        <v>2.09313805328119E-4</v>
      </c>
    </row>
    <row r="65" spans="1:17" x14ac:dyDescent="0.25">
      <c r="A65" s="32" t="s">
        <v>307</v>
      </c>
      <c r="B65" s="105">
        <v>942</v>
      </c>
      <c r="C65" s="105">
        <v>1473</v>
      </c>
      <c r="D65" s="105">
        <v>607</v>
      </c>
      <c r="E65" s="105">
        <v>577</v>
      </c>
      <c r="F65" s="105">
        <v>366</v>
      </c>
      <c r="G65" s="105">
        <v>792</v>
      </c>
      <c r="H65" s="105">
        <v>411</v>
      </c>
      <c r="I65" s="105">
        <v>619</v>
      </c>
      <c r="J65" s="105">
        <v>187</v>
      </c>
      <c r="K65" s="105">
        <v>183</v>
      </c>
      <c r="L65" s="105">
        <v>174</v>
      </c>
      <c r="M65" s="105">
        <v>174</v>
      </c>
      <c r="N65" s="103">
        <f>SUM(B65:M65)</f>
        <v>6505</v>
      </c>
      <c r="O65" s="107">
        <f>AVERAGE(B65:M65)</f>
        <v>542.08333333333337</v>
      </c>
      <c r="P65" s="132">
        <f>MAX(B65:M65)</f>
        <v>1473</v>
      </c>
      <c r="Q65" s="43">
        <f>SUM(N65/N67)</f>
        <v>2.0413587761010706E-3</v>
      </c>
    </row>
    <row r="66" spans="1:17" x14ac:dyDescent="0.25"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20"/>
      <c r="P66" s="105"/>
    </row>
    <row r="67" spans="1:17" x14ac:dyDescent="0.25">
      <c r="A67" s="32" t="s">
        <v>116</v>
      </c>
      <c r="B67" s="103">
        <f t="shared" ref="B67:M67" si="41">SUM(B38:B65)</f>
        <v>365223</v>
      </c>
      <c r="C67" s="103">
        <f t="shared" si="41"/>
        <v>365353</v>
      </c>
      <c r="D67" s="103">
        <f t="shared" si="41"/>
        <v>440348</v>
      </c>
      <c r="E67" s="103">
        <f t="shared" si="41"/>
        <v>145988</v>
      </c>
      <c r="F67" s="103">
        <f t="shared" si="41"/>
        <v>248101</v>
      </c>
      <c r="G67" s="103">
        <f t="shared" si="41"/>
        <v>317418</v>
      </c>
      <c r="H67" s="103">
        <f t="shared" si="41"/>
        <v>324643</v>
      </c>
      <c r="I67" s="103">
        <f t="shared" si="41"/>
        <v>392015</v>
      </c>
      <c r="J67" s="103">
        <f t="shared" si="41"/>
        <v>160556</v>
      </c>
      <c r="K67" s="103">
        <f t="shared" si="41"/>
        <v>195611</v>
      </c>
      <c r="L67" s="103">
        <f t="shared" si="41"/>
        <v>143418</v>
      </c>
      <c r="M67" s="103">
        <f t="shared" si="41"/>
        <v>87929</v>
      </c>
      <c r="N67" s="103">
        <f>SUM(B67:M67)</f>
        <v>3186603</v>
      </c>
      <c r="O67" s="107">
        <f>AVERAGE(B67:M67)</f>
        <v>265550.25</v>
      </c>
      <c r="P67" s="132">
        <f>MAX(B67:M67)</f>
        <v>440348</v>
      </c>
    </row>
    <row r="68" spans="1:17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47"/>
      <c r="P68" s="62"/>
    </row>
    <row r="70" spans="1:17" x14ac:dyDescent="0.25">
      <c r="B70" s="32" t="s">
        <v>475</v>
      </c>
      <c r="C70" s="32" t="s">
        <v>476</v>
      </c>
    </row>
    <row r="71" spans="1:17" x14ac:dyDescent="0.25">
      <c r="B71" s="32" t="s">
        <v>474</v>
      </c>
      <c r="C71" s="32" t="s">
        <v>492</v>
      </c>
    </row>
    <row r="73" spans="1:17" x14ac:dyDescent="0.25">
      <c r="B73" s="198"/>
    </row>
  </sheetData>
  <phoneticPr fontId="0" type="noConversion"/>
  <pageMargins left="0.5" right="0.5" top="0.5" bottom="1" header="0.5" footer="0.5"/>
  <pageSetup scale="5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80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M4" sqref="M4"/>
    </sheetView>
  </sheetViews>
  <sheetFormatPr defaultColWidth="8.90625" defaultRowHeight="13.8" x14ac:dyDescent="0.25"/>
  <cols>
    <col min="1" max="1" width="8.90625" style="33"/>
    <col min="2" max="14" width="9" style="32" bestFit="1" customWidth="1"/>
    <col min="15" max="15" width="10.54296875" style="32" bestFit="1" customWidth="1"/>
    <col min="16" max="16" width="9" style="32" bestFit="1" customWidth="1"/>
    <col min="17" max="16384" width="8.90625" style="32"/>
  </cols>
  <sheetData>
    <row r="1" spans="1:16" x14ac:dyDescent="0.25">
      <c r="E1" s="32" t="s">
        <v>414</v>
      </c>
      <c r="M1" s="32" t="s">
        <v>414</v>
      </c>
    </row>
    <row r="2" spans="1:16" x14ac:dyDescent="0.25">
      <c r="A2" s="33" t="s">
        <v>213</v>
      </c>
      <c r="M2" s="32" t="s">
        <v>213</v>
      </c>
    </row>
    <row r="3" spans="1:16" x14ac:dyDescent="0.25">
      <c r="A3" s="81" t="s">
        <v>58</v>
      </c>
      <c r="B3" s="82" t="s">
        <v>3</v>
      </c>
      <c r="C3" s="82" t="s">
        <v>4</v>
      </c>
      <c r="D3" s="82" t="s">
        <v>5</v>
      </c>
      <c r="E3" s="82" t="s">
        <v>6</v>
      </c>
      <c r="F3" s="82" t="s">
        <v>7</v>
      </c>
      <c r="G3" s="82" t="s">
        <v>8</v>
      </c>
      <c r="H3" s="82" t="s">
        <v>9</v>
      </c>
      <c r="I3" s="82" t="s">
        <v>10</v>
      </c>
      <c r="J3" s="82" t="s">
        <v>11</v>
      </c>
      <c r="K3" s="82" t="s">
        <v>12</v>
      </c>
      <c r="L3" s="82" t="s">
        <v>13</v>
      </c>
      <c r="M3" s="82" t="s">
        <v>14</v>
      </c>
      <c r="N3" s="81" t="s">
        <v>19</v>
      </c>
      <c r="O3" s="81" t="s">
        <v>17</v>
      </c>
      <c r="P3" s="81" t="s">
        <v>18</v>
      </c>
    </row>
    <row r="4" spans="1:16" x14ac:dyDescent="0.25">
      <c r="A4" s="33" t="s">
        <v>340</v>
      </c>
      <c r="B4" s="105">
        <v>66484</v>
      </c>
      <c r="C4" s="105">
        <v>75097</v>
      </c>
      <c r="D4" s="105">
        <v>75293</v>
      </c>
      <c r="E4" s="105">
        <v>19815</v>
      </c>
      <c r="F4" s="105">
        <v>28407</v>
      </c>
      <c r="G4" s="105">
        <v>84685</v>
      </c>
      <c r="H4" s="105">
        <v>71807</v>
      </c>
      <c r="I4" s="105">
        <v>128175</v>
      </c>
      <c r="J4" s="105">
        <v>47980</v>
      </c>
      <c r="K4" s="105">
        <v>79628</v>
      </c>
      <c r="L4" s="105">
        <v>96175</v>
      </c>
      <c r="M4" s="105">
        <v>41297</v>
      </c>
      <c r="N4" s="106">
        <f>SUM(B4:M4)</f>
        <v>814843</v>
      </c>
      <c r="O4" s="109">
        <f>AVERAGE(B4:M4)</f>
        <v>67903.583333333328</v>
      </c>
      <c r="P4" s="133">
        <f>MAX(B4:M4)</f>
        <v>128175</v>
      </c>
    </row>
    <row r="5" spans="1:16" x14ac:dyDescent="0.25">
      <c r="A5" s="33" t="s">
        <v>386</v>
      </c>
      <c r="B5" s="105">
        <v>95081</v>
      </c>
      <c r="C5" s="105">
        <v>123570</v>
      </c>
      <c r="D5" s="105">
        <v>81503</v>
      </c>
      <c r="E5" s="105">
        <v>31921</v>
      </c>
      <c r="F5" s="105">
        <v>35028</v>
      </c>
      <c r="G5" s="105">
        <v>67982</v>
      </c>
      <c r="H5" s="105">
        <v>52814</v>
      </c>
      <c r="I5" s="105">
        <v>70254</v>
      </c>
      <c r="J5" s="105">
        <v>17288</v>
      </c>
      <c r="K5" s="105">
        <v>38915</v>
      </c>
      <c r="L5" s="105">
        <v>35312</v>
      </c>
      <c r="M5" s="105">
        <v>8157</v>
      </c>
      <c r="N5" s="103">
        <f>SUM(B5:M5)</f>
        <v>657825</v>
      </c>
      <c r="O5" s="107">
        <f>AVERAGE(B5:M5)</f>
        <v>54818.75</v>
      </c>
      <c r="P5" s="132">
        <f>MAX(B5:M5)</f>
        <v>123570</v>
      </c>
    </row>
    <row r="6" spans="1:16" x14ac:dyDescent="0.25">
      <c r="A6" s="33" t="s">
        <v>47</v>
      </c>
      <c r="B6" s="105">
        <f t="shared" ref="B6:C6" si="0">SUM(B5-B4)</f>
        <v>28597</v>
      </c>
      <c r="C6" s="105">
        <f t="shared" si="0"/>
        <v>48473</v>
      </c>
      <c r="D6" s="105">
        <f t="shared" ref="D6:E6" si="1">SUM(D5-D4)</f>
        <v>6210</v>
      </c>
      <c r="E6" s="105">
        <f t="shared" si="1"/>
        <v>12106</v>
      </c>
      <c r="F6" s="105">
        <f t="shared" ref="F6:G6" si="2">SUM(F5-F4)</f>
        <v>6621</v>
      </c>
      <c r="G6" s="105">
        <f t="shared" si="2"/>
        <v>-16703</v>
      </c>
      <c r="H6" s="105">
        <f t="shared" ref="H6:I6" si="3">SUM(H5-H4)</f>
        <v>-18993</v>
      </c>
      <c r="I6" s="105">
        <f t="shared" si="3"/>
        <v>-57921</v>
      </c>
      <c r="J6" s="105">
        <f t="shared" ref="J6:K6" si="4">SUM(J5-J4)</f>
        <v>-30692</v>
      </c>
      <c r="K6" s="105">
        <f t="shared" si="4"/>
        <v>-40713</v>
      </c>
      <c r="L6" s="105">
        <f t="shared" ref="L6:M6" si="5">SUM(L5-L4)</f>
        <v>-60863</v>
      </c>
      <c r="M6" s="105">
        <f t="shared" si="5"/>
        <v>-33140</v>
      </c>
      <c r="N6" s="103">
        <f>SUM(B6:M6)</f>
        <v>-157018</v>
      </c>
    </row>
    <row r="7" spans="1:16" x14ac:dyDescent="0.25">
      <c r="A7" s="33" t="s">
        <v>48</v>
      </c>
      <c r="B7" s="44">
        <f t="shared" ref="B7:C7" si="6">SUM(B6/B4)</f>
        <v>0.43013356597075986</v>
      </c>
      <c r="C7" s="44">
        <f t="shared" si="6"/>
        <v>0.64547185639905724</v>
      </c>
      <c r="D7" s="44">
        <f t="shared" ref="D7:E7" si="7">SUM(D6/D4)</f>
        <v>8.2477786779647511E-2</v>
      </c>
      <c r="E7" s="44">
        <f t="shared" si="7"/>
        <v>0.61095129952056526</v>
      </c>
      <c r="F7" s="44">
        <f t="shared" ref="F7:G7" si="8">SUM(F6/F4)</f>
        <v>0.2330763544196853</v>
      </c>
      <c r="G7" s="44">
        <f t="shared" si="8"/>
        <v>-0.19723681879907895</v>
      </c>
      <c r="H7" s="44">
        <f t="shared" ref="H7:I7" si="9">SUM(H6/H4)</f>
        <v>-0.26450067542161626</v>
      </c>
      <c r="I7" s="44">
        <f t="shared" si="9"/>
        <v>-0.45188999414862491</v>
      </c>
      <c r="J7" s="44">
        <f t="shared" ref="J7:K7" si="10">SUM(J6/J4)</f>
        <v>-0.63968320133388912</v>
      </c>
      <c r="K7" s="44">
        <f t="shared" si="10"/>
        <v>-0.51128999849299239</v>
      </c>
      <c r="L7" s="44">
        <f t="shared" ref="L7:M7" si="11">SUM(L6/L4)</f>
        <v>-0.63283597608526121</v>
      </c>
      <c r="M7" s="44">
        <f t="shared" si="11"/>
        <v>-0.80247959900234889</v>
      </c>
      <c r="N7" s="45">
        <f>SUM(N6/(B4+C4+D4+E4+F4+G4+H4+I4+J4+K4+L4+M4))</f>
        <v>-0.19269724351807649</v>
      </c>
    </row>
    <row r="8" spans="1:16" x14ac:dyDescent="0.25">
      <c r="A8" s="69" t="s">
        <v>203</v>
      </c>
      <c r="K8" s="32" t="s">
        <v>203</v>
      </c>
      <c r="O8" s="33" t="s">
        <v>50</v>
      </c>
    </row>
    <row r="9" spans="1:16" x14ac:dyDescent="0.25">
      <c r="A9" s="69" t="s">
        <v>171</v>
      </c>
      <c r="B9" s="104">
        <v>5457</v>
      </c>
      <c r="C9" s="104">
        <v>5249</v>
      </c>
      <c r="D9" s="104">
        <v>3746</v>
      </c>
      <c r="E9" s="104">
        <v>1642</v>
      </c>
      <c r="F9" s="104">
        <v>2966</v>
      </c>
      <c r="G9" s="104">
        <v>3942</v>
      </c>
      <c r="H9" s="104">
        <v>2604</v>
      </c>
      <c r="I9" s="104">
        <v>3502</v>
      </c>
      <c r="J9" s="104">
        <v>1041</v>
      </c>
      <c r="K9" s="104">
        <v>3054</v>
      </c>
      <c r="L9" s="104">
        <v>2605</v>
      </c>
      <c r="M9" s="104">
        <v>1225</v>
      </c>
      <c r="N9" s="106">
        <f t="shared" ref="N9:N14" si="12">SUM(B9:M9)</f>
        <v>37033</v>
      </c>
      <c r="O9" s="35"/>
    </row>
    <row r="10" spans="1:16" x14ac:dyDescent="0.25">
      <c r="A10" s="33" t="s">
        <v>162</v>
      </c>
      <c r="B10" s="105">
        <v>14497</v>
      </c>
      <c r="C10" s="105">
        <v>19319</v>
      </c>
      <c r="D10" s="105">
        <v>16610</v>
      </c>
      <c r="E10" s="105">
        <v>8820</v>
      </c>
      <c r="F10" s="105">
        <v>4667</v>
      </c>
      <c r="G10" s="105">
        <v>13822</v>
      </c>
      <c r="H10" s="105">
        <v>12864</v>
      </c>
      <c r="I10" s="105">
        <v>4382</v>
      </c>
      <c r="J10" s="105">
        <v>3112</v>
      </c>
      <c r="K10" s="105">
        <v>7754</v>
      </c>
      <c r="L10" s="105">
        <v>9485</v>
      </c>
      <c r="M10" s="105">
        <v>2987</v>
      </c>
      <c r="N10" s="103">
        <f t="shared" si="12"/>
        <v>118319</v>
      </c>
      <c r="O10" s="49">
        <f t="shared" ref="O10:O15" si="13">SUM((N10-N9)/N9)</f>
        <v>2.1949612507763345</v>
      </c>
    </row>
    <row r="11" spans="1:16" x14ac:dyDescent="0.25">
      <c r="A11" s="33" t="s">
        <v>163</v>
      </c>
      <c r="B11" s="105">
        <v>18542</v>
      </c>
      <c r="C11" s="105">
        <v>22297</v>
      </c>
      <c r="D11" s="105">
        <v>19402</v>
      </c>
      <c r="E11" s="105">
        <v>6671</v>
      </c>
      <c r="F11" s="105">
        <v>6229</v>
      </c>
      <c r="G11" s="105">
        <v>14382</v>
      </c>
      <c r="H11" s="105">
        <v>17793</v>
      </c>
      <c r="I11" s="105">
        <v>17574</v>
      </c>
      <c r="J11" s="105">
        <v>5933</v>
      </c>
      <c r="K11" s="105">
        <v>11501</v>
      </c>
      <c r="L11" s="105">
        <v>10707</v>
      </c>
      <c r="M11" s="105">
        <v>5654</v>
      </c>
      <c r="N11" s="103">
        <f t="shared" si="12"/>
        <v>156685</v>
      </c>
      <c r="O11" s="49">
        <f t="shared" si="13"/>
        <v>0.32425899475147696</v>
      </c>
    </row>
    <row r="12" spans="1:16" x14ac:dyDescent="0.25">
      <c r="A12" s="33" t="s">
        <v>154</v>
      </c>
      <c r="B12" s="105">
        <v>17323</v>
      </c>
      <c r="C12" s="105">
        <v>23708</v>
      </c>
      <c r="D12" s="105">
        <v>19950</v>
      </c>
      <c r="E12" s="105">
        <v>6479</v>
      </c>
      <c r="F12" s="105">
        <v>6755</v>
      </c>
      <c r="G12" s="105">
        <v>16444</v>
      </c>
      <c r="H12" s="105">
        <v>15541</v>
      </c>
      <c r="I12" s="105">
        <v>12383</v>
      </c>
      <c r="J12" s="105">
        <v>5097</v>
      </c>
      <c r="K12" s="105">
        <v>12153</v>
      </c>
      <c r="L12" s="105">
        <v>8273</v>
      </c>
      <c r="M12" s="105">
        <v>5015</v>
      </c>
      <c r="N12" s="103">
        <f t="shared" si="12"/>
        <v>149121</v>
      </c>
      <c r="O12" s="49">
        <f t="shared" si="13"/>
        <v>-4.827520183808278E-2</v>
      </c>
    </row>
    <row r="13" spans="1:16" x14ac:dyDescent="0.25">
      <c r="A13" s="33" t="s">
        <v>147</v>
      </c>
      <c r="B13" s="105">
        <v>14894</v>
      </c>
      <c r="C13" s="105">
        <v>21889</v>
      </c>
      <c r="D13" s="105">
        <v>13613</v>
      </c>
      <c r="E13" s="105">
        <v>3765</v>
      </c>
      <c r="F13" s="105">
        <v>6728</v>
      </c>
      <c r="G13" s="105">
        <v>20193</v>
      </c>
      <c r="H13" s="105">
        <v>16270</v>
      </c>
      <c r="I13" s="105">
        <v>12607</v>
      </c>
      <c r="J13" s="105">
        <v>4568</v>
      </c>
      <c r="K13" s="105">
        <v>13702</v>
      </c>
      <c r="L13" s="105">
        <v>8315</v>
      </c>
      <c r="M13" s="105">
        <v>5495</v>
      </c>
      <c r="N13" s="103">
        <f t="shared" si="12"/>
        <v>142039</v>
      </c>
      <c r="O13" s="49">
        <f t="shared" si="13"/>
        <v>-4.7491634310392231E-2</v>
      </c>
    </row>
    <row r="14" spans="1:16" x14ac:dyDescent="0.25">
      <c r="A14" s="33" t="s">
        <v>146</v>
      </c>
      <c r="B14" s="105">
        <v>20269</v>
      </c>
      <c r="C14" s="105">
        <v>22420</v>
      </c>
      <c r="D14" s="105">
        <v>21723</v>
      </c>
      <c r="E14" s="105">
        <v>4983</v>
      </c>
      <c r="F14" s="105">
        <v>9815</v>
      </c>
      <c r="G14" s="105">
        <v>27204</v>
      </c>
      <c r="H14" s="105">
        <v>17638</v>
      </c>
      <c r="I14" s="105">
        <v>17970</v>
      </c>
      <c r="J14" s="105">
        <v>3840</v>
      </c>
      <c r="K14" s="105">
        <v>14999</v>
      </c>
      <c r="L14" s="105">
        <v>7960</v>
      </c>
      <c r="M14" s="105">
        <v>3798</v>
      </c>
      <c r="N14" s="103">
        <f t="shared" si="12"/>
        <v>172619</v>
      </c>
      <c r="O14" s="49">
        <f t="shared" si="13"/>
        <v>0.21529298291314358</v>
      </c>
    </row>
    <row r="15" spans="1:16" x14ac:dyDescent="0.25">
      <c r="A15" s="33" t="s">
        <v>159</v>
      </c>
      <c r="B15" s="105">
        <v>22603</v>
      </c>
      <c r="C15" s="105">
        <v>24001</v>
      </c>
      <c r="D15" s="105">
        <v>19921</v>
      </c>
      <c r="E15" s="105">
        <v>4494</v>
      </c>
      <c r="F15" s="105">
        <v>9490</v>
      </c>
      <c r="G15" s="105">
        <v>30120</v>
      </c>
      <c r="H15" s="105">
        <v>17686</v>
      </c>
      <c r="I15" s="105">
        <v>15084</v>
      </c>
      <c r="J15" s="105">
        <v>6682</v>
      </c>
      <c r="K15" s="105">
        <v>12469</v>
      </c>
      <c r="L15" s="105">
        <v>10262</v>
      </c>
      <c r="M15" s="105">
        <v>5171</v>
      </c>
      <c r="N15" s="103">
        <f t="shared" ref="N15:N20" si="14">SUM(B15:M15)</f>
        <v>177983</v>
      </c>
      <c r="O15" s="49">
        <f t="shared" si="13"/>
        <v>3.1074215468749094E-2</v>
      </c>
    </row>
    <row r="16" spans="1:16" x14ac:dyDescent="0.25">
      <c r="A16" s="33" t="s">
        <v>183</v>
      </c>
      <c r="B16" s="105">
        <v>18176</v>
      </c>
      <c r="C16" s="105">
        <v>34573</v>
      </c>
      <c r="D16" s="105">
        <v>20989</v>
      </c>
      <c r="E16" s="105">
        <v>12234</v>
      </c>
      <c r="F16" s="105">
        <v>5738</v>
      </c>
      <c r="G16" s="105">
        <v>29881</v>
      </c>
      <c r="H16" s="105">
        <v>25299</v>
      </c>
      <c r="I16" s="105">
        <v>25140</v>
      </c>
      <c r="J16" s="105">
        <v>8793</v>
      </c>
      <c r="K16" s="105">
        <v>17774</v>
      </c>
      <c r="L16" s="105">
        <v>6585</v>
      </c>
      <c r="M16" s="105">
        <v>5916</v>
      </c>
      <c r="N16" s="103">
        <f t="shared" si="14"/>
        <v>211098</v>
      </c>
      <c r="O16" s="49">
        <f t="shared" ref="O16:O21" si="15">SUM((N16-N15)/N15)</f>
        <v>0.18605709534056625</v>
      </c>
    </row>
    <row r="17" spans="1:16" x14ac:dyDescent="0.25">
      <c r="A17" s="33" t="s">
        <v>189</v>
      </c>
      <c r="B17" s="105">
        <v>25174</v>
      </c>
      <c r="C17" s="105">
        <v>33381</v>
      </c>
      <c r="D17" s="105">
        <v>25543</v>
      </c>
      <c r="E17" s="105">
        <v>8572</v>
      </c>
      <c r="F17" s="105">
        <v>9470</v>
      </c>
      <c r="G17" s="105">
        <v>32506</v>
      </c>
      <c r="H17" s="105">
        <v>28849</v>
      </c>
      <c r="I17" s="105">
        <v>30738</v>
      </c>
      <c r="J17" s="105">
        <v>12296</v>
      </c>
      <c r="K17" s="105">
        <v>23003</v>
      </c>
      <c r="L17" s="105">
        <v>16927</v>
      </c>
      <c r="M17" s="105">
        <v>14246</v>
      </c>
      <c r="N17" s="103">
        <f t="shared" si="14"/>
        <v>260705</v>
      </c>
      <c r="O17" s="49">
        <f t="shared" si="15"/>
        <v>0.23499512074960444</v>
      </c>
    </row>
    <row r="18" spans="1:16" x14ac:dyDescent="0.25">
      <c r="A18" s="33" t="s">
        <v>242</v>
      </c>
      <c r="B18" s="105">
        <v>32333</v>
      </c>
      <c r="C18" s="105">
        <v>42217</v>
      </c>
      <c r="D18" s="105">
        <v>33736</v>
      </c>
      <c r="E18" s="105">
        <v>14479</v>
      </c>
      <c r="F18" s="105">
        <v>16630</v>
      </c>
      <c r="G18" s="105">
        <v>36869</v>
      </c>
      <c r="H18" s="105">
        <v>37355</v>
      </c>
      <c r="I18" s="105">
        <v>33939</v>
      </c>
      <c r="J18" s="105">
        <v>13216</v>
      </c>
      <c r="K18" s="105">
        <v>21038</v>
      </c>
      <c r="L18" s="105">
        <v>13896</v>
      </c>
      <c r="M18" s="105">
        <v>7343</v>
      </c>
      <c r="N18" s="103">
        <f t="shared" si="14"/>
        <v>303051</v>
      </c>
      <c r="O18" s="49">
        <f t="shared" si="15"/>
        <v>0.16242879883393108</v>
      </c>
    </row>
    <row r="19" spans="1:16" x14ac:dyDescent="0.25">
      <c r="A19" s="33" t="s">
        <v>271</v>
      </c>
      <c r="B19" s="105">
        <v>32325</v>
      </c>
      <c r="C19" s="105">
        <v>41262</v>
      </c>
      <c r="D19" s="105">
        <v>28614</v>
      </c>
      <c r="E19" s="105">
        <v>10739</v>
      </c>
      <c r="F19" s="105">
        <v>18022</v>
      </c>
      <c r="G19" s="105">
        <v>40314</v>
      </c>
      <c r="H19" s="105">
        <v>31430</v>
      </c>
      <c r="I19" s="105">
        <v>31285</v>
      </c>
      <c r="J19" s="105">
        <v>8741</v>
      </c>
      <c r="K19" s="105">
        <v>21363</v>
      </c>
      <c r="L19" s="105">
        <v>15147</v>
      </c>
      <c r="M19" s="105">
        <v>9867</v>
      </c>
      <c r="N19" s="103">
        <f t="shared" si="14"/>
        <v>289109</v>
      </c>
      <c r="O19" s="49">
        <f t="shared" si="15"/>
        <v>-4.6005457827230402E-2</v>
      </c>
    </row>
    <row r="20" spans="1:16" x14ac:dyDescent="0.25">
      <c r="A20" s="33" t="s">
        <v>291</v>
      </c>
      <c r="B20" s="105">
        <v>34511</v>
      </c>
      <c r="C20" s="105">
        <v>40606</v>
      </c>
      <c r="D20" s="105">
        <v>33228</v>
      </c>
      <c r="E20" s="105">
        <v>9089</v>
      </c>
      <c r="F20" s="105">
        <v>19276</v>
      </c>
      <c r="G20" s="105">
        <v>43378</v>
      </c>
      <c r="H20" s="105">
        <v>30401</v>
      </c>
      <c r="I20" s="105">
        <v>34784</v>
      </c>
      <c r="J20" s="105">
        <v>6947</v>
      </c>
      <c r="K20" s="105">
        <v>20014</v>
      </c>
      <c r="L20" s="105">
        <v>16734</v>
      </c>
      <c r="M20" s="105">
        <v>12876</v>
      </c>
      <c r="N20" s="103">
        <f t="shared" si="14"/>
        <v>301844</v>
      </c>
      <c r="O20" s="49">
        <f t="shared" si="15"/>
        <v>4.4049130258829713E-2</v>
      </c>
    </row>
    <row r="21" spans="1:16" x14ac:dyDescent="0.25">
      <c r="A21" s="33" t="s">
        <v>302</v>
      </c>
      <c r="B21" s="105">
        <v>49938</v>
      </c>
      <c r="C21" s="105">
        <v>44306</v>
      </c>
      <c r="D21" s="105">
        <v>35159</v>
      </c>
      <c r="E21" s="105">
        <v>11962</v>
      </c>
      <c r="F21" s="105">
        <v>8121</v>
      </c>
      <c r="G21" s="105">
        <v>42863</v>
      </c>
      <c r="H21" s="105">
        <v>36248</v>
      </c>
      <c r="I21" s="105">
        <v>39381</v>
      </c>
      <c r="J21" s="105">
        <v>16239</v>
      </c>
      <c r="K21" s="105">
        <v>18328</v>
      </c>
      <c r="L21" s="105">
        <v>16508</v>
      </c>
      <c r="M21" s="105">
        <v>11973</v>
      </c>
      <c r="N21" s="103">
        <f t="shared" ref="N21" si="16">SUM(B21:M21)</f>
        <v>331026</v>
      </c>
      <c r="O21" s="49">
        <f t="shared" si="15"/>
        <v>9.6679079259485032E-2</v>
      </c>
    </row>
    <row r="22" spans="1:16" x14ac:dyDescent="0.25">
      <c r="A22" s="33" t="s">
        <v>311</v>
      </c>
      <c r="B22" s="105">
        <v>51928</v>
      </c>
      <c r="C22" s="105">
        <v>56629</v>
      </c>
      <c r="D22" s="105">
        <v>58301</v>
      </c>
      <c r="E22" s="105">
        <v>11666</v>
      </c>
      <c r="F22" s="105">
        <v>14344</v>
      </c>
      <c r="G22" s="105">
        <v>62357</v>
      </c>
      <c r="H22" s="105">
        <v>48446</v>
      </c>
      <c r="I22" s="105">
        <v>67478</v>
      </c>
      <c r="J22" s="105">
        <v>23886</v>
      </c>
      <c r="K22" s="105">
        <v>26149</v>
      </c>
      <c r="L22" s="105">
        <v>35062</v>
      </c>
      <c r="M22" s="105">
        <v>19548</v>
      </c>
      <c r="N22" s="103">
        <f t="shared" ref="N22" si="17">SUM(B22:M22)</f>
        <v>475794</v>
      </c>
      <c r="O22" s="49">
        <f t="shared" ref="O22" si="18">SUM((N22-N21)/N21)</f>
        <v>0.43733120661216945</v>
      </c>
    </row>
    <row r="23" spans="1:16" x14ac:dyDescent="0.25">
      <c r="A23" s="33" t="s">
        <v>324</v>
      </c>
      <c r="B23" s="105">
        <v>57499</v>
      </c>
      <c r="C23" s="105">
        <v>70644</v>
      </c>
      <c r="D23" s="105">
        <v>74795</v>
      </c>
      <c r="E23" s="105">
        <v>18736</v>
      </c>
      <c r="F23" s="105">
        <v>32145</v>
      </c>
      <c r="G23" s="105">
        <v>85242</v>
      </c>
      <c r="H23" s="105">
        <v>77862</v>
      </c>
      <c r="I23" s="105">
        <v>90422</v>
      </c>
      <c r="J23" s="105">
        <v>16454</v>
      </c>
      <c r="K23" s="105">
        <v>42552</v>
      </c>
      <c r="L23" s="105">
        <v>41867</v>
      </c>
      <c r="M23" s="105">
        <v>19139</v>
      </c>
      <c r="N23" s="103">
        <f t="shared" ref="N23" si="19">SUM(B23:M23)</f>
        <v>627357</v>
      </c>
      <c r="O23" s="49">
        <f t="shared" ref="O23" si="20">SUM((N23-N22)/N22)</f>
        <v>0.31854752266737285</v>
      </c>
    </row>
    <row r="24" spans="1:16" x14ac:dyDescent="0.25">
      <c r="A24" s="33" t="s">
        <v>340</v>
      </c>
      <c r="B24" s="105">
        <v>66484</v>
      </c>
      <c r="C24" s="105">
        <v>75097</v>
      </c>
      <c r="D24" s="105">
        <v>75293</v>
      </c>
      <c r="E24" s="105">
        <v>19815</v>
      </c>
      <c r="F24" s="105">
        <v>28407</v>
      </c>
      <c r="G24" s="105">
        <v>84685</v>
      </c>
      <c r="H24" s="105">
        <v>71807</v>
      </c>
      <c r="I24" s="105">
        <v>128175</v>
      </c>
      <c r="J24" s="105">
        <v>47980</v>
      </c>
      <c r="K24" s="105">
        <v>79628</v>
      </c>
      <c r="L24" s="105">
        <v>96175</v>
      </c>
      <c r="M24" s="105">
        <v>41297</v>
      </c>
      <c r="N24" s="103">
        <f t="shared" ref="N24" si="21">SUM(B24:M24)</f>
        <v>814843</v>
      </c>
      <c r="O24" s="49">
        <f t="shared" ref="O24" si="22">SUM((N24-N23)/N23)</f>
        <v>0.2988505747126437</v>
      </c>
    </row>
    <row r="25" spans="1:16" x14ac:dyDescent="0.25">
      <c r="A25" s="33" t="s">
        <v>415</v>
      </c>
      <c r="B25" s="105">
        <v>95081</v>
      </c>
      <c r="C25" s="105">
        <v>123570</v>
      </c>
      <c r="D25" s="105">
        <v>81503</v>
      </c>
      <c r="E25" s="105">
        <v>31921</v>
      </c>
      <c r="F25" s="105">
        <v>35028</v>
      </c>
      <c r="G25" s="105">
        <v>67982</v>
      </c>
      <c r="H25" s="105">
        <v>52814</v>
      </c>
      <c r="I25" s="105">
        <v>70254</v>
      </c>
      <c r="J25" s="105">
        <v>17288</v>
      </c>
      <c r="K25" s="105">
        <v>38915</v>
      </c>
      <c r="L25" s="105">
        <v>35312</v>
      </c>
      <c r="M25" s="105">
        <v>8157</v>
      </c>
      <c r="N25" s="103">
        <f t="shared" ref="N25" si="23">SUM(B25:M25)</f>
        <v>657825</v>
      </c>
      <c r="O25" s="49">
        <f t="shared" ref="O25" si="24">SUM((N25-N24)/N24)</f>
        <v>-0.19269724351807649</v>
      </c>
    </row>
    <row r="26" spans="1:16" x14ac:dyDescent="0.2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27"/>
      <c r="O26" s="78"/>
    </row>
    <row r="27" spans="1:16" x14ac:dyDescent="0.25">
      <c r="A27" s="33" t="s">
        <v>214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 t="s">
        <v>214</v>
      </c>
      <c r="N27" s="105"/>
    </row>
    <row r="28" spans="1:16" x14ac:dyDescent="0.25">
      <c r="A28" s="33" t="s">
        <v>340</v>
      </c>
      <c r="B28" s="105">
        <v>214947</v>
      </c>
      <c r="C28" s="105">
        <v>208838</v>
      </c>
      <c r="D28" s="105">
        <v>180094</v>
      </c>
      <c r="E28" s="105">
        <v>35749</v>
      </c>
      <c r="F28" s="105">
        <v>87671</v>
      </c>
      <c r="G28" s="105">
        <v>203301</v>
      </c>
      <c r="H28" s="105">
        <v>145432</v>
      </c>
      <c r="I28" s="105">
        <v>232224</v>
      </c>
      <c r="J28" s="105">
        <v>87742</v>
      </c>
      <c r="K28" s="105">
        <v>101245</v>
      </c>
      <c r="L28" s="105">
        <v>100135</v>
      </c>
      <c r="M28" s="105">
        <v>41925</v>
      </c>
      <c r="N28" s="106">
        <f>SUM(B28:M28)</f>
        <v>1639303</v>
      </c>
      <c r="O28" s="109">
        <f>AVERAGE(B28:M28)</f>
        <v>136608.58333333334</v>
      </c>
      <c r="P28" s="133">
        <f>MAX(B28:M28)</f>
        <v>232224</v>
      </c>
    </row>
    <row r="29" spans="1:16" x14ac:dyDescent="0.25">
      <c r="A29" s="33" t="s">
        <v>386</v>
      </c>
      <c r="B29" s="105">
        <v>365223</v>
      </c>
      <c r="C29" s="105">
        <v>365353</v>
      </c>
      <c r="D29" s="105">
        <v>440348</v>
      </c>
      <c r="E29" s="105">
        <v>145988</v>
      </c>
      <c r="F29" s="105">
        <v>248101</v>
      </c>
      <c r="G29" s="105">
        <v>317418</v>
      </c>
      <c r="H29" s="105">
        <v>324643</v>
      </c>
      <c r="I29" s="105">
        <v>392015</v>
      </c>
      <c r="J29" s="105">
        <v>160556</v>
      </c>
      <c r="K29" s="105">
        <v>195611</v>
      </c>
      <c r="L29" s="105">
        <v>143418</v>
      </c>
      <c r="M29" s="105">
        <v>87929</v>
      </c>
      <c r="N29" s="103">
        <f>SUM(B29:M29)</f>
        <v>3186603</v>
      </c>
      <c r="O29" s="107">
        <f>AVERAGE(B29:M29)</f>
        <v>265550.25</v>
      </c>
      <c r="P29" s="132">
        <f>MAX(B29:M29)</f>
        <v>440348</v>
      </c>
    </row>
    <row r="30" spans="1:16" x14ac:dyDescent="0.25">
      <c r="A30" s="33" t="s">
        <v>47</v>
      </c>
      <c r="B30" s="105">
        <f t="shared" ref="B30:C30" si="25">SUM(B29-B28)</f>
        <v>150276</v>
      </c>
      <c r="C30" s="105">
        <f t="shared" si="25"/>
        <v>156515</v>
      </c>
      <c r="D30" s="105">
        <f t="shared" ref="D30:E30" si="26">SUM(D29-D28)</f>
        <v>260254</v>
      </c>
      <c r="E30" s="105">
        <f t="shared" si="26"/>
        <v>110239</v>
      </c>
      <c r="F30" s="105">
        <f t="shared" ref="F30:G30" si="27">SUM(F29-F28)</f>
        <v>160430</v>
      </c>
      <c r="G30" s="105">
        <f t="shared" si="27"/>
        <v>114117</v>
      </c>
      <c r="H30" s="105">
        <f t="shared" ref="H30:I30" si="28">SUM(H29-H28)</f>
        <v>179211</v>
      </c>
      <c r="I30" s="105">
        <f t="shared" si="28"/>
        <v>159791</v>
      </c>
      <c r="J30" s="105">
        <f t="shared" ref="J30:K30" si="29">SUM(J29-J28)</f>
        <v>72814</v>
      </c>
      <c r="K30" s="105">
        <f t="shared" si="29"/>
        <v>94366</v>
      </c>
      <c r="L30" s="105">
        <f t="shared" ref="L30:M30" si="30">SUM(L29-L28)</f>
        <v>43283</v>
      </c>
      <c r="M30" s="105">
        <f t="shared" si="30"/>
        <v>46004</v>
      </c>
      <c r="N30" s="103">
        <f>SUM(B30:M30)</f>
        <v>1547300</v>
      </c>
    </row>
    <row r="31" spans="1:16" x14ac:dyDescent="0.25">
      <c r="A31" s="33" t="s">
        <v>48</v>
      </c>
      <c r="B31" s="44">
        <f t="shared" ref="B31:C31" si="31">SUM(B30/B28)</f>
        <v>0.6991304833284484</v>
      </c>
      <c r="C31" s="44">
        <f t="shared" si="31"/>
        <v>0.74945651653434719</v>
      </c>
      <c r="D31" s="44">
        <f t="shared" ref="D31:E31" si="32">SUM(D30/D28)</f>
        <v>1.4451008917565271</v>
      </c>
      <c r="E31" s="44">
        <f t="shared" si="32"/>
        <v>3.083694648801365</v>
      </c>
      <c r="F31" s="44">
        <f t="shared" ref="F31:G31" si="33">SUM(F30/F28)</f>
        <v>1.8299095481972374</v>
      </c>
      <c r="G31" s="44">
        <f t="shared" si="33"/>
        <v>0.56132040668762084</v>
      </c>
      <c r="H31" s="44">
        <f t="shared" ref="H31:I31" si="34">SUM(H30/H28)</f>
        <v>1.2322666263270807</v>
      </c>
      <c r="I31" s="44">
        <f t="shared" si="34"/>
        <v>0.68808994763676445</v>
      </c>
      <c r="J31" s="44">
        <f t="shared" ref="J31:K31" si="35">SUM(J30/J28)</f>
        <v>0.82986483098174191</v>
      </c>
      <c r="K31" s="44">
        <f t="shared" si="35"/>
        <v>0.93205590399525906</v>
      </c>
      <c r="L31" s="44">
        <f t="shared" ref="L31:M31" si="36">SUM(L30/L28)</f>
        <v>0.43224646726918659</v>
      </c>
      <c r="M31" s="44">
        <f t="shared" si="36"/>
        <v>1.0972927847346452</v>
      </c>
      <c r="N31" s="45">
        <f>SUM(N30/(B28+C28+D28+E28+F28+G28+H28+I28+J28+K28+L28+M28))</f>
        <v>0.94387675737798316</v>
      </c>
    </row>
    <row r="32" spans="1:16" x14ac:dyDescent="0.25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78"/>
    </row>
    <row r="33" spans="1:15" x14ac:dyDescent="0.25">
      <c r="A33" s="33" t="s">
        <v>209</v>
      </c>
      <c r="K33" s="32" t="s">
        <v>209</v>
      </c>
      <c r="O33" s="33" t="s">
        <v>50</v>
      </c>
    </row>
    <row r="34" spans="1:15" x14ac:dyDescent="0.25">
      <c r="A34" s="69" t="s">
        <v>162</v>
      </c>
      <c r="B34" s="104">
        <v>24585</v>
      </c>
      <c r="C34" s="104">
        <v>25078</v>
      </c>
      <c r="D34" s="104">
        <v>22542</v>
      </c>
      <c r="E34" s="104">
        <v>11317</v>
      </c>
      <c r="F34" s="104">
        <v>4676</v>
      </c>
      <c r="G34" s="104">
        <v>16503</v>
      </c>
      <c r="H34" s="104">
        <v>13884</v>
      </c>
      <c r="I34" s="104">
        <v>1537</v>
      </c>
      <c r="J34" s="104">
        <v>3353</v>
      </c>
      <c r="K34" s="104">
        <v>9948</v>
      </c>
      <c r="L34" s="104">
        <v>8310</v>
      </c>
      <c r="M34" s="104">
        <v>2912</v>
      </c>
      <c r="N34" s="106">
        <f t="shared" ref="N34:N39" si="37">SUM(B34:M34)</f>
        <v>144645</v>
      </c>
      <c r="O34" s="47"/>
    </row>
    <row r="35" spans="1:15" x14ac:dyDescent="0.25">
      <c r="A35" s="69" t="s">
        <v>163</v>
      </c>
      <c r="B35" s="104">
        <v>21856</v>
      </c>
      <c r="C35" s="104">
        <v>26346</v>
      </c>
      <c r="D35" s="104">
        <v>20684</v>
      </c>
      <c r="E35" s="104">
        <v>6897</v>
      </c>
      <c r="F35" s="104">
        <v>5528</v>
      </c>
      <c r="G35" s="104">
        <v>15424</v>
      </c>
      <c r="H35" s="104">
        <v>20255</v>
      </c>
      <c r="I35" s="104">
        <v>14690</v>
      </c>
      <c r="J35" s="104">
        <v>4546</v>
      </c>
      <c r="K35" s="104">
        <v>11033</v>
      </c>
      <c r="L35" s="104">
        <v>10109</v>
      </c>
      <c r="M35" s="104">
        <v>2905</v>
      </c>
      <c r="N35" s="103">
        <f t="shared" si="37"/>
        <v>160273</v>
      </c>
      <c r="O35" s="49">
        <f t="shared" ref="O35:O40" si="38">SUM((N35-N34)/N34)</f>
        <v>0.10804383144941063</v>
      </c>
    </row>
    <row r="36" spans="1:15" x14ac:dyDescent="0.25">
      <c r="A36" s="33" t="s">
        <v>154</v>
      </c>
      <c r="B36" s="105">
        <v>12380</v>
      </c>
      <c r="C36" s="105">
        <v>22459</v>
      </c>
      <c r="D36" s="105">
        <v>18214</v>
      </c>
      <c r="E36" s="105">
        <v>4450</v>
      </c>
      <c r="F36" s="105">
        <v>3389</v>
      </c>
      <c r="G36" s="105">
        <v>12665</v>
      </c>
      <c r="H36" s="105">
        <v>13248</v>
      </c>
      <c r="I36" s="105">
        <v>10395</v>
      </c>
      <c r="J36" s="105">
        <v>2797</v>
      </c>
      <c r="K36" s="105">
        <v>7918</v>
      </c>
      <c r="L36" s="105">
        <v>6299</v>
      </c>
      <c r="M36" s="105">
        <v>2933</v>
      </c>
      <c r="N36" s="103">
        <f t="shared" si="37"/>
        <v>117147</v>
      </c>
      <c r="O36" s="49">
        <f t="shared" si="38"/>
        <v>-0.26907838500558423</v>
      </c>
    </row>
    <row r="37" spans="1:15" x14ac:dyDescent="0.25">
      <c r="A37" s="33" t="s">
        <v>147</v>
      </c>
      <c r="B37" s="105">
        <v>10428</v>
      </c>
      <c r="C37" s="105">
        <v>13313</v>
      </c>
      <c r="D37" s="105">
        <v>9612</v>
      </c>
      <c r="E37" s="105">
        <v>2142</v>
      </c>
      <c r="F37" s="105">
        <v>3473</v>
      </c>
      <c r="G37" s="105">
        <v>11996</v>
      </c>
      <c r="H37" s="105">
        <v>8043</v>
      </c>
      <c r="I37" s="105">
        <v>7525</v>
      </c>
      <c r="J37" s="105">
        <v>1508</v>
      </c>
      <c r="K37" s="105">
        <v>10433</v>
      </c>
      <c r="L37" s="105">
        <v>7077</v>
      </c>
      <c r="M37" s="105">
        <v>7001</v>
      </c>
      <c r="N37" s="103">
        <f t="shared" si="37"/>
        <v>92551</v>
      </c>
      <c r="O37" s="49">
        <f t="shared" si="38"/>
        <v>-0.20995842829948697</v>
      </c>
    </row>
    <row r="38" spans="1:15" x14ac:dyDescent="0.25">
      <c r="A38" s="33" t="s">
        <v>146</v>
      </c>
      <c r="B38" s="105">
        <v>15304</v>
      </c>
      <c r="C38" s="105">
        <v>25182</v>
      </c>
      <c r="D38" s="105">
        <v>19897</v>
      </c>
      <c r="E38" s="105">
        <v>4013</v>
      </c>
      <c r="F38" s="105">
        <v>8194</v>
      </c>
      <c r="G38" s="105">
        <v>26588</v>
      </c>
      <c r="H38" s="105">
        <v>16907</v>
      </c>
      <c r="I38" s="105">
        <v>15668</v>
      </c>
      <c r="J38" s="105">
        <v>2851</v>
      </c>
      <c r="K38" s="105">
        <v>14435</v>
      </c>
      <c r="L38" s="105">
        <v>7783</v>
      </c>
      <c r="M38" s="105">
        <v>2564</v>
      </c>
      <c r="N38" s="103">
        <f t="shared" si="37"/>
        <v>159386</v>
      </c>
      <c r="O38" s="49">
        <f t="shared" si="38"/>
        <v>0.72214238635995287</v>
      </c>
    </row>
    <row r="39" spans="1:15" x14ac:dyDescent="0.25">
      <c r="A39" s="33" t="s">
        <v>159</v>
      </c>
      <c r="B39" s="105">
        <v>23664</v>
      </c>
      <c r="C39" s="105">
        <v>26176</v>
      </c>
      <c r="D39" s="105">
        <v>26255</v>
      </c>
      <c r="E39" s="105">
        <v>5087</v>
      </c>
      <c r="F39" s="105">
        <v>9826</v>
      </c>
      <c r="G39" s="105">
        <v>36481</v>
      </c>
      <c r="H39" s="105">
        <v>19782</v>
      </c>
      <c r="I39" s="105">
        <v>18969</v>
      </c>
      <c r="J39" s="105">
        <v>5389</v>
      </c>
      <c r="K39" s="105">
        <v>12054</v>
      </c>
      <c r="L39" s="105">
        <v>11570</v>
      </c>
      <c r="M39" s="105">
        <v>6019</v>
      </c>
      <c r="N39" s="103">
        <f t="shared" si="37"/>
        <v>201272</v>
      </c>
      <c r="O39" s="49">
        <f t="shared" si="38"/>
        <v>0.26279597957160605</v>
      </c>
    </row>
    <row r="40" spans="1:15" x14ac:dyDescent="0.25">
      <c r="A40" s="33" t="s">
        <v>183</v>
      </c>
      <c r="B40" s="105">
        <v>22787</v>
      </c>
      <c r="C40" s="105">
        <v>41829</v>
      </c>
      <c r="D40" s="105">
        <v>25918</v>
      </c>
      <c r="E40" s="105">
        <v>14947</v>
      </c>
      <c r="F40" s="105">
        <v>10189</v>
      </c>
      <c r="G40" s="105">
        <v>38768</v>
      </c>
      <c r="H40" s="105">
        <v>35318</v>
      </c>
      <c r="I40" s="105">
        <v>37603</v>
      </c>
      <c r="J40" s="105">
        <v>11655</v>
      </c>
      <c r="K40" s="105">
        <v>26567</v>
      </c>
      <c r="L40" s="105">
        <v>8839</v>
      </c>
      <c r="M40" s="105">
        <v>6911</v>
      </c>
      <c r="N40" s="103">
        <f t="shared" ref="N40:N45" si="39">SUM(B40:M40)</f>
        <v>281331</v>
      </c>
      <c r="O40" s="49">
        <f t="shared" si="38"/>
        <v>0.39776521324376962</v>
      </c>
    </row>
    <row r="41" spans="1:15" x14ac:dyDescent="0.25">
      <c r="A41" s="33" t="s">
        <v>189</v>
      </c>
      <c r="B41" s="105">
        <v>28175</v>
      </c>
      <c r="C41" s="105">
        <v>39326</v>
      </c>
      <c r="D41" s="105">
        <v>32979</v>
      </c>
      <c r="E41" s="105">
        <v>12585</v>
      </c>
      <c r="F41" s="105">
        <v>9498</v>
      </c>
      <c r="G41" s="105">
        <v>37465</v>
      </c>
      <c r="H41" s="105">
        <v>42159</v>
      </c>
      <c r="I41" s="105">
        <v>49991</v>
      </c>
      <c r="J41" s="105">
        <v>20773</v>
      </c>
      <c r="K41" s="105">
        <v>30944</v>
      </c>
      <c r="L41" s="105">
        <v>22836</v>
      </c>
      <c r="M41" s="105">
        <v>13143</v>
      </c>
      <c r="N41" s="103">
        <f t="shared" si="39"/>
        <v>339874</v>
      </c>
      <c r="O41" s="49">
        <f t="shared" ref="O41:O46" si="40">SUM((N41-N40)/N40)</f>
        <v>0.20809295811695119</v>
      </c>
    </row>
    <row r="42" spans="1:15" x14ac:dyDescent="0.25">
      <c r="A42" s="33" t="s">
        <v>242</v>
      </c>
      <c r="B42" s="105">
        <v>34709</v>
      </c>
      <c r="C42" s="105">
        <v>56962</v>
      </c>
      <c r="D42" s="105">
        <v>44133</v>
      </c>
      <c r="E42" s="105">
        <v>21918</v>
      </c>
      <c r="F42" s="105">
        <v>14907</v>
      </c>
      <c r="G42" s="105">
        <v>49684</v>
      </c>
      <c r="H42" s="105">
        <v>50080</v>
      </c>
      <c r="I42" s="105">
        <v>51773</v>
      </c>
      <c r="J42" s="105">
        <v>21509</v>
      </c>
      <c r="K42" s="105">
        <v>23505</v>
      </c>
      <c r="L42" s="105">
        <v>22027</v>
      </c>
      <c r="M42" s="105">
        <v>8186</v>
      </c>
      <c r="N42" s="103">
        <f t="shared" si="39"/>
        <v>399393</v>
      </c>
      <c r="O42" s="49">
        <f t="shared" si="40"/>
        <v>0.17512078005378465</v>
      </c>
    </row>
    <row r="43" spans="1:15" x14ac:dyDescent="0.25">
      <c r="A43" s="33" t="s">
        <v>271</v>
      </c>
      <c r="B43" s="105">
        <v>41952</v>
      </c>
      <c r="C43" s="105">
        <v>54796</v>
      </c>
      <c r="D43" s="105">
        <v>40960</v>
      </c>
      <c r="E43" s="105">
        <v>19098</v>
      </c>
      <c r="F43" s="105">
        <v>18936</v>
      </c>
      <c r="G43" s="105">
        <v>63397</v>
      </c>
      <c r="H43" s="105">
        <v>47789</v>
      </c>
      <c r="I43" s="105">
        <v>53393</v>
      </c>
      <c r="J43" s="105">
        <v>12133</v>
      </c>
      <c r="K43" s="105">
        <v>33719</v>
      </c>
      <c r="L43" s="105">
        <v>25758</v>
      </c>
      <c r="M43" s="105">
        <v>20493</v>
      </c>
      <c r="N43" s="103">
        <f t="shared" si="39"/>
        <v>432424</v>
      </c>
      <c r="O43" s="49">
        <f t="shared" si="40"/>
        <v>8.2703001805239457E-2</v>
      </c>
    </row>
    <row r="44" spans="1:15" x14ac:dyDescent="0.25">
      <c r="A44" s="33" t="s">
        <v>291</v>
      </c>
      <c r="B44" s="105">
        <v>46513</v>
      </c>
      <c r="C44" s="105">
        <v>63461</v>
      </c>
      <c r="D44" s="105">
        <v>56874</v>
      </c>
      <c r="E44" s="105">
        <v>23822</v>
      </c>
      <c r="F44" s="105">
        <v>57960</v>
      </c>
      <c r="G44" s="105">
        <v>82814</v>
      </c>
      <c r="H44" s="105">
        <v>88584</v>
      </c>
      <c r="I44" s="105">
        <v>85430</v>
      </c>
      <c r="J44" s="105">
        <v>16958</v>
      </c>
      <c r="K44" s="105">
        <v>34929</v>
      </c>
      <c r="L44" s="105">
        <v>18625</v>
      </c>
      <c r="M44" s="105">
        <v>18475</v>
      </c>
      <c r="N44" s="103">
        <f t="shared" si="39"/>
        <v>594445</v>
      </c>
      <c r="O44" s="49">
        <f t="shared" si="40"/>
        <v>0.37468086877694112</v>
      </c>
    </row>
    <row r="45" spans="1:15" x14ac:dyDescent="0.25">
      <c r="A45" s="33" t="s">
        <v>302</v>
      </c>
      <c r="B45" s="105">
        <v>76681</v>
      </c>
      <c r="C45" s="105">
        <v>62902</v>
      </c>
      <c r="D45" s="105">
        <v>49980</v>
      </c>
      <c r="E45" s="105">
        <v>22545</v>
      </c>
      <c r="F45" s="105">
        <v>17700</v>
      </c>
      <c r="G45" s="105">
        <v>70530</v>
      </c>
      <c r="H45" s="105">
        <v>57360</v>
      </c>
      <c r="I45" s="105">
        <v>57043</v>
      </c>
      <c r="J45" s="105">
        <v>36295</v>
      </c>
      <c r="K45" s="105">
        <v>60505</v>
      </c>
      <c r="L45" s="105">
        <v>37193</v>
      </c>
      <c r="M45" s="105">
        <v>23786</v>
      </c>
      <c r="N45" s="103">
        <f t="shared" si="39"/>
        <v>572520</v>
      </c>
      <c r="O45" s="49">
        <f t="shared" si="40"/>
        <v>-3.6883143099866261E-2</v>
      </c>
    </row>
    <row r="46" spans="1:15" x14ac:dyDescent="0.25">
      <c r="A46" s="33" t="s">
        <v>311</v>
      </c>
      <c r="B46" s="105">
        <v>142428</v>
      </c>
      <c r="C46" s="105">
        <v>145129</v>
      </c>
      <c r="D46" s="105">
        <v>111239</v>
      </c>
      <c r="E46" s="105">
        <v>39323</v>
      </c>
      <c r="F46" s="105">
        <v>58683</v>
      </c>
      <c r="G46" s="105">
        <v>269323</v>
      </c>
      <c r="H46" s="105">
        <v>156895</v>
      </c>
      <c r="I46" s="105">
        <v>235495</v>
      </c>
      <c r="J46" s="105">
        <v>103723</v>
      </c>
      <c r="K46" s="105">
        <v>60932</v>
      </c>
      <c r="L46" s="105">
        <v>80149</v>
      </c>
      <c r="M46" s="105">
        <v>39581</v>
      </c>
      <c r="N46" s="103">
        <f t="shared" ref="N46" si="41">SUM(B46:M46)</f>
        <v>1442900</v>
      </c>
      <c r="O46" s="49">
        <f t="shared" si="40"/>
        <v>1.5202613009152519</v>
      </c>
    </row>
    <row r="47" spans="1:15" x14ac:dyDescent="0.25">
      <c r="A47" s="33" t="s">
        <v>324</v>
      </c>
      <c r="B47" s="105">
        <v>266758</v>
      </c>
      <c r="C47" s="105">
        <v>333325</v>
      </c>
      <c r="D47" s="105">
        <v>361281</v>
      </c>
      <c r="E47" s="105">
        <v>71839</v>
      </c>
      <c r="F47" s="105">
        <v>130084</v>
      </c>
      <c r="G47" s="105">
        <v>232822</v>
      </c>
      <c r="H47" s="105">
        <v>198076</v>
      </c>
      <c r="I47" s="105">
        <v>315132</v>
      </c>
      <c r="J47" s="105">
        <v>29693</v>
      </c>
      <c r="K47" s="105">
        <v>91728</v>
      </c>
      <c r="L47" s="105">
        <v>138716</v>
      </c>
      <c r="M47" s="105">
        <v>48744</v>
      </c>
      <c r="N47" s="103">
        <f t="shared" ref="N47" si="42">SUM(B47:M47)</f>
        <v>2218198</v>
      </c>
      <c r="O47" s="49">
        <f t="shared" ref="O47" si="43">SUM((N47-N46)/N46)</f>
        <v>0.53731928754591451</v>
      </c>
    </row>
    <row r="48" spans="1:15" x14ac:dyDescent="0.25">
      <c r="A48" s="33" t="s">
        <v>340</v>
      </c>
      <c r="B48" s="105">
        <v>214947</v>
      </c>
      <c r="C48" s="105">
        <v>208838</v>
      </c>
      <c r="D48" s="105">
        <v>180094</v>
      </c>
      <c r="E48" s="105">
        <v>35749</v>
      </c>
      <c r="F48" s="105">
        <v>87671</v>
      </c>
      <c r="G48" s="105">
        <v>203301</v>
      </c>
      <c r="H48" s="105">
        <v>145432</v>
      </c>
      <c r="I48" s="105">
        <v>232224</v>
      </c>
      <c r="J48" s="105">
        <v>87742</v>
      </c>
      <c r="K48" s="105">
        <v>101245</v>
      </c>
      <c r="L48" s="105">
        <v>100135</v>
      </c>
      <c r="M48" s="105">
        <v>41925</v>
      </c>
      <c r="N48" s="103">
        <f t="shared" ref="N48" si="44">SUM(B48:M48)</f>
        <v>1639303</v>
      </c>
      <c r="O48" s="49">
        <f t="shared" ref="O48" si="45">SUM((N48-N47)/N47)</f>
        <v>-0.26097535026178909</v>
      </c>
    </row>
    <row r="49" spans="1:15" x14ac:dyDescent="0.25">
      <c r="A49" s="33" t="s">
        <v>386</v>
      </c>
      <c r="B49" s="105">
        <v>365223</v>
      </c>
      <c r="C49" s="105">
        <v>365353</v>
      </c>
      <c r="D49" s="105">
        <v>440348</v>
      </c>
      <c r="E49" s="105">
        <v>145988</v>
      </c>
      <c r="F49" s="105">
        <v>248101</v>
      </c>
      <c r="G49" s="105">
        <v>317418</v>
      </c>
      <c r="H49" s="105">
        <v>324643</v>
      </c>
      <c r="I49" s="105">
        <v>392015</v>
      </c>
      <c r="J49" s="105">
        <v>160556</v>
      </c>
      <c r="K49" s="105">
        <v>195611</v>
      </c>
      <c r="L49" s="105">
        <v>143418</v>
      </c>
      <c r="M49" s="105">
        <v>87929</v>
      </c>
      <c r="N49" s="103">
        <f t="shared" ref="N49" si="46">SUM(B49:M49)</f>
        <v>3186603</v>
      </c>
      <c r="O49" s="49">
        <f t="shared" ref="O49" si="47">SUM((N49-N48)/N48)</f>
        <v>0.94387675737798316</v>
      </c>
    </row>
  </sheetData>
  <phoneticPr fontId="0" type="noConversion"/>
  <pageMargins left="0.75" right="0.75" top="1" bottom="1" header="0.5" footer="0.5"/>
  <pageSetup scale="6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AB66"/>
  <sheetViews>
    <sheetView showOutlineSymbols="0" zoomScale="80" zoomScaleNormal="87" workbookViewId="0">
      <pane xSplit="1" ySplit="3" topLeftCell="X4" activePane="bottomRight" state="frozen"/>
      <selection pane="topRight"/>
      <selection pane="bottomLeft"/>
      <selection pane="bottomRight" activeCell="X4" sqref="X4"/>
    </sheetView>
  </sheetViews>
  <sheetFormatPr defaultColWidth="9.6328125" defaultRowHeight="13.8" x14ac:dyDescent="0.25"/>
  <cols>
    <col min="1" max="1" width="14.6328125" style="32" customWidth="1"/>
    <col min="2" max="15" width="8.81640625" style="32" customWidth="1"/>
    <col min="16" max="25" width="5.36328125" style="32" customWidth="1"/>
    <col min="26" max="26" width="7.81640625" style="32" customWidth="1"/>
    <col min="27" max="27" width="9.6328125" style="58" customWidth="1"/>
    <col min="28" max="28" width="9.6328125" style="62" customWidth="1"/>
    <col min="29" max="29" width="7.6328125" style="32" customWidth="1"/>
    <col min="30" max="30" width="9.6328125" style="32" customWidth="1"/>
    <col min="31" max="31" width="5.6328125" style="32" customWidth="1"/>
    <col min="32" max="16384" width="9.6328125" style="32"/>
  </cols>
  <sheetData>
    <row r="1" spans="1:28" x14ac:dyDescent="0.25">
      <c r="I1" s="32" t="s">
        <v>385</v>
      </c>
      <c r="Y1" s="32" t="s">
        <v>385</v>
      </c>
    </row>
    <row r="2" spans="1:28" x14ac:dyDescent="0.25">
      <c r="B2" s="32" t="s">
        <v>121</v>
      </c>
      <c r="D2" s="32" t="s">
        <v>124</v>
      </c>
      <c r="F2" s="32" t="s">
        <v>125</v>
      </c>
      <c r="H2" s="32" t="s">
        <v>126</v>
      </c>
      <c r="J2" s="32" t="s">
        <v>127</v>
      </c>
      <c r="L2" s="32" t="s">
        <v>128</v>
      </c>
      <c r="N2" s="32" t="s">
        <v>129</v>
      </c>
      <c r="P2" s="32" t="s">
        <v>130</v>
      </c>
      <c r="R2" s="32" t="s">
        <v>131</v>
      </c>
      <c r="T2" s="32" t="s">
        <v>132</v>
      </c>
      <c r="V2" s="32" t="s">
        <v>133</v>
      </c>
      <c r="X2" s="32" t="s">
        <v>134</v>
      </c>
      <c r="AB2" s="34" t="s">
        <v>112</v>
      </c>
    </row>
    <row r="3" spans="1:28" ht="14.4" thickBot="1" x14ac:dyDescent="0.3">
      <c r="A3" s="63" t="s">
        <v>59</v>
      </c>
      <c r="B3" s="63" t="s">
        <v>122</v>
      </c>
      <c r="C3" s="64" t="s">
        <v>123</v>
      </c>
      <c r="D3" s="63" t="s">
        <v>122</v>
      </c>
      <c r="E3" s="64" t="s">
        <v>123</v>
      </c>
      <c r="F3" s="63" t="s">
        <v>122</v>
      </c>
      <c r="G3" s="64" t="s">
        <v>123</v>
      </c>
      <c r="H3" s="63" t="s">
        <v>122</v>
      </c>
      <c r="I3" s="64" t="s">
        <v>123</v>
      </c>
      <c r="J3" s="63" t="s">
        <v>122</v>
      </c>
      <c r="K3" s="64" t="s">
        <v>123</v>
      </c>
      <c r="L3" s="63" t="s">
        <v>122</v>
      </c>
      <c r="M3" s="64" t="s">
        <v>123</v>
      </c>
      <c r="N3" s="63" t="s">
        <v>122</v>
      </c>
      <c r="O3" s="64" t="s">
        <v>123</v>
      </c>
      <c r="P3" s="63" t="s">
        <v>122</v>
      </c>
      <c r="Q3" s="64" t="s">
        <v>123</v>
      </c>
      <c r="R3" s="63" t="s">
        <v>122</v>
      </c>
      <c r="S3" s="64" t="s">
        <v>123</v>
      </c>
      <c r="T3" s="63" t="s">
        <v>122</v>
      </c>
      <c r="U3" s="64" t="s">
        <v>123</v>
      </c>
      <c r="V3" s="63" t="s">
        <v>122</v>
      </c>
      <c r="W3" s="64" t="s">
        <v>123</v>
      </c>
      <c r="X3" s="63" t="s">
        <v>122</v>
      </c>
      <c r="Y3" s="64" t="s">
        <v>123</v>
      </c>
      <c r="Z3" s="63" t="s">
        <v>15</v>
      </c>
      <c r="AA3" s="65" t="s">
        <v>17</v>
      </c>
      <c r="AB3" s="34" t="s">
        <v>144</v>
      </c>
    </row>
    <row r="4" spans="1:28" ht="14.4" thickTop="1" x14ac:dyDescent="0.25">
      <c r="A4" s="32" t="s">
        <v>60</v>
      </c>
      <c r="B4" s="32">
        <v>0</v>
      </c>
      <c r="C4" s="32">
        <v>0</v>
      </c>
      <c r="D4" s="32">
        <v>0</v>
      </c>
      <c r="E4" s="32">
        <v>0</v>
      </c>
      <c r="F4" s="32">
        <v>3</v>
      </c>
      <c r="G4" s="32">
        <v>0</v>
      </c>
      <c r="H4" s="32">
        <v>4</v>
      </c>
      <c r="I4" s="32">
        <v>2</v>
      </c>
      <c r="J4" s="32">
        <v>0</v>
      </c>
      <c r="K4" s="32">
        <v>0</v>
      </c>
      <c r="L4" s="32">
        <v>0</v>
      </c>
      <c r="M4" s="32">
        <v>1</v>
      </c>
      <c r="N4" s="32">
        <v>2</v>
      </c>
      <c r="O4" s="32">
        <v>2</v>
      </c>
      <c r="P4" s="32">
        <v>2</v>
      </c>
      <c r="Q4" s="32">
        <v>1</v>
      </c>
      <c r="R4" s="32">
        <v>0</v>
      </c>
      <c r="S4" s="32">
        <v>0</v>
      </c>
      <c r="T4" s="32">
        <v>1</v>
      </c>
      <c r="U4" s="32">
        <v>0</v>
      </c>
      <c r="V4" s="32">
        <v>0</v>
      </c>
      <c r="W4" s="32">
        <v>0</v>
      </c>
      <c r="X4" s="32">
        <v>1</v>
      </c>
      <c r="Y4" s="32">
        <v>0</v>
      </c>
      <c r="Z4" s="40">
        <f>SUM((B4-C4)+(D4-E4)+(F4-G4)+(H4-I4)+(J4-K4)+(L4-M4)+(N4-O4)+(P4-Q4)+(R4-S4)+(T4-U4)+(V4-W4)+(X4-Y4))</f>
        <v>7</v>
      </c>
      <c r="AA4" s="66">
        <f>AVERAGE(Z4/12)</f>
        <v>0.58333333333333337</v>
      </c>
      <c r="AB4" s="67">
        <f>SUM(Z4/Z41)</f>
        <v>9.0909090909090912E-2</v>
      </c>
    </row>
    <row r="5" spans="1:28" x14ac:dyDescent="0.25">
      <c r="A5" s="32" t="s">
        <v>61</v>
      </c>
      <c r="B5" s="32">
        <v>1</v>
      </c>
      <c r="C5" s="32">
        <v>1</v>
      </c>
      <c r="D5" s="32">
        <v>1</v>
      </c>
      <c r="E5" s="32">
        <v>1</v>
      </c>
      <c r="F5" s="32">
        <v>4</v>
      </c>
      <c r="G5" s="32">
        <v>0</v>
      </c>
      <c r="H5" s="32">
        <v>4</v>
      </c>
      <c r="I5" s="32">
        <v>0</v>
      </c>
      <c r="J5" s="32">
        <v>3</v>
      </c>
      <c r="K5" s="32">
        <v>0</v>
      </c>
      <c r="L5" s="32">
        <v>1</v>
      </c>
      <c r="M5" s="32">
        <v>0</v>
      </c>
      <c r="N5" s="32">
        <v>2</v>
      </c>
      <c r="O5" s="32">
        <v>1</v>
      </c>
      <c r="P5" s="32">
        <v>3</v>
      </c>
      <c r="Q5" s="32">
        <v>0</v>
      </c>
      <c r="R5" s="32">
        <v>1</v>
      </c>
      <c r="S5" s="32">
        <v>0</v>
      </c>
      <c r="T5" s="32">
        <v>5</v>
      </c>
      <c r="U5" s="32">
        <v>1</v>
      </c>
      <c r="V5" s="32">
        <v>11</v>
      </c>
      <c r="W5" s="32">
        <v>1</v>
      </c>
      <c r="X5" s="32">
        <v>0</v>
      </c>
      <c r="Y5" s="32">
        <v>269</v>
      </c>
      <c r="Z5" s="40">
        <f>SUM((B5-C5)+(D5-E5)+(F5-G5)+(H5-I5)+(J5-K5)+(L5-M5)+(N5-O5)+(P5-Q5)+(R5-S5)+(T5-U5)+(V5-W5)+(X5-Y5))</f>
        <v>-238</v>
      </c>
      <c r="AA5" s="66">
        <f t="shared" ref="AA5:AA40" si="0">AVERAGE(Z5/12)</f>
        <v>-19.833333333333332</v>
      </c>
      <c r="AB5" s="43">
        <f>SUM(Z5/Z41)</f>
        <v>-3.0909090909090908</v>
      </c>
    </row>
    <row r="6" spans="1:28" x14ac:dyDescent="0.25">
      <c r="A6" s="32" t="s">
        <v>62</v>
      </c>
      <c r="B6" s="32">
        <v>0</v>
      </c>
      <c r="C6" s="32">
        <v>0</v>
      </c>
      <c r="D6" s="32">
        <v>1</v>
      </c>
      <c r="E6" s="32">
        <v>0</v>
      </c>
      <c r="F6" s="32">
        <v>2</v>
      </c>
      <c r="G6" s="32">
        <v>0</v>
      </c>
      <c r="H6" s="32">
        <v>1</v>
      </c>
      <c r="I6" s="32">
        <v>0</v>
      </c>
      <c r="J6" s="32">
        <v>22</v>
      </c>
      <c r="K6" s="32">
        <v>0</v>
      </c>
      <c r="L6" s="32">
        <v>3</v>
      </c>
      <c r="M6" s="32">
        <v>0</v>
      </c>
      <c r="N6" s="32">
        <v>16</v>
      </c>
      <c r="O6" s="32">
        <v>1</v>
      </c>
      <c r="P6" s="32">
        <v>11</v>
      </c>
      <c r="Q6" s="32">
        <v>0</v>
      </c>
      <c r="R6" s="32">
        <v>2</v>
      </c>
      <c r="S6" s="32">
        <v>0</v>
      </c>
      <c r="T6" s="32">
        <v>12</v>
      </c>
      <c r="U6" s="32">
        <v>0</v>
      </c>
      <c r="V6" s="32">
        <v>1</v>
      </c>
      <c r="W6" s="32">
        <v>0</v>
      </c>
      <c r="X6" s="32">
        <v>0</v>
      </c>
      <c r="Y6" s="32">
        <v>3</v>
      </c>
      <c r="Z6" s="40">
        <f>SUM((B6-C6)+(D6-E6)+(F6-G6)+(H6-I6)+(J6-K6)+(L6-M6)+(N6-O6)+(P6-Q6)+(R6-S6)+(T6-U6)+(V6-W6)+(X6-Y6))</f>
        <v>67</v>
      </c>
      <c r="AA6" s="66">
        <f t="shared" si="0"/>
        <v>5.583333333333333</v>
      </c>
      <c r="AB6" s="43">
        <f>SUM(Z6/Z41)</f>
        <v>0.87012987012987009</v>
      </c>
    </row>
    <row r="7" spans="1:28" x14ac:dyDescent="0.25">
      <c r="A7" s="32" t="s">
        <v>63</v>
      </c>
      <c r="B7" s="32">
        <v>1</v>
      </c>
      <c r="C7" s="32">
        <v>0</v>
      </c>
      <c r="D7" s="32">
        <v>1</v>
      </c>
      <c r="E7" s="32">
        <v>0</v>
      </c>
      <c r="F7" s="32">
        <v>1</v>
      </c>
      <c r="G7" s="32">
        <v>0</v>
      </c>
      <c r="H7" s="32">
        <v>0</v>
      </c>
      <c r="I7" s="32">
        <v>0</v>
      </c>
      <c r="J7" s="32">
        <v>18</v>
      </c>
      <c r="K7" s="32">
        <v>0</v>
      </c>
      <c r="L7" s="32">
        <v>0</v>
      </c>
      <c r="M7" s="32">
        <v>0</v>
      </c>
      <c r="N7" s="32">
        <v>1</v>
      </c>
      <c r="O7" s="32">
        <v>0</v>
      </c>
      <c r="P7" s="32">
        <v>1</v>
      </c>
      <c r="Q7" s="32">
        <v>0</v>
      </c>
      <c r="R7" s="32">
        <v>0</v>
      </c>
      <c r="S7" s="32">
        <v>0</v>
      </c>
      <c r="T7" s="32">
        <v>2</v>
      </c>
      <c r="U7" s="32">
        <v>0</v>
      </c>
      <c r="V7" s="32">
        <v>0</v>
      </c>
      <c r="W7" s="32">
        <v>0</v>
      </c>
      <c r="X7" s="32">
        <v>0</v>
      </c>
      <c r="Y7" s="32">
        <v>0</v>
      </c>
      <c r="Z7" s="40">
        <f t="shared" ref="Z7:Z40" si="1">SUM((B7-C7)+(D7-E7)+(F7-G7)+(H7-I7)+(J7-K7)+(L7-M7)+(N7-O7)+(P7-Q7)+(R7-S7)+(T7-U7)+(V7-W7)+(X7-Y7))</f>
        <v>25</v>
      </c>
      <c r="AA7" s="66">
        <f t="shared" si="0"/>
        <v>2.0833333333333335</v>
      </c>
      <c r="AB7" s="43">
        <f>SUM(Z7/Z41)</f>
        <v>0.32467532467532467</v>
      </c>
    </row>
    <row r="8" spans="1:28" x14ac:dyDescent="0.25">
      <c r="A8" s="32" t="s">
        <v>64</v>
      </c>
      <c r="B8" s="32">
        <v>1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1</v>
      </c>
      <c r="M8" s="32">
        <v>0</v>
      </c>
      <c r="N8" s="32">
        <v>5</v>
      </c>
      <c r="O8" s="32">
        <v>1</v>
      </c>
      <c r="P8" s="32">
        <v>3</v>
      </c>
      <c r="Q8" s="32">
        <v>0</v>
      </c>
      <c r="R8" s="32">
        <v>1</v>
      </c>
      <c r="S8" s="32">
        <v>0</v>
      </c>
      <c r="T8" s="32">
        <v>3</v>
      </c>
      <c r="U8" s="32">
        <v>0</v>
      </c>
      <c r="V8" s="32">
        <v>2</v>
      </c>
      <c r="W8" s="32">
        <v>0</v>
      </c>
      <c r="X8" s="32">
        <v>0</v>
      </c>
      <c r="Y8" s="32">
        <v>0</v>
      </c>
      <c r="Z8" s="40">
        <f t="shared" si="1"/>
        <v>15</v>
      </c>
      <c r="AA8" s="66">
        <f t="shared" si="0"/>
        <v>1.25</v>
      </c>
      <c r="AB8" s="43">
        <f>SUM(Z8/Z41)</f>
        <v>0.19480519480519481</v>
      </c>
    </row>
    <row r="9" spans="1:28" x14ac:dyDescent="0.25">
      <c r="A9" s="32" t="s">
        <v>312</v>
      </c>
      <c r="B9" s="32">
        <v>0</v>
      </c>
      <c r="C9" s="32">
        <v>0</v>
      </c>
      <c r="D9" s="32">
        <v>0</v>
      </c>
      <c r="E9" s="32">
        <v>0</v>
      </c>
      <c r="F9" s="32">
        <v>1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2</v>
      </c>
      <c r="O9" s="32">
        <v>0</v>
      </c>
      <c r="P9" s="32">
        <v>1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2</v>
      </c>
      <c r="W9" s="32">
        <v>0</v>
      </c>
      <c r="X9" s="32">
        <v>0</v>
      </c>
      <c r="Y9" s="32">
        <v>0</v>
      </c>
      <c r="Z9" s="40">
        <f t="shared" si="1"/>
        <v>6</v>
      </c>
      <c r="AA9" s="66">
        <f t="shared" si="0"/>
        <v>0.5</v>
      </c>
      <c r="AB9" s="43">
        <f>SUM(Z9/Z41)</f>
        <v>7.792207792207792E-2</v>
      </c>
    </row>
    <row r="10" spans="1:28" x14ac:dyDescent="0.25">
      <c r="A10" s="32" t="s">
        <v>274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2</v>
      </c>
      <c r="K10" s="32">
        <v>1</v>
      </c>
      <c r="L10" s="32">
        <v>1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1</v>
      </c>
      <c r="S10" s="32">
        <v>0</v>
      </c>
      <c r="T10" s="32">
        <v>1</v>
      </c>
      <c r="U10" s="32">
        <v>0</v>
      </c>
      <c r="V10" s="32">
        <v>2</v>
      </c>
      <c r="W10" s="32">
        <v>1</v>
      </c>
      <c r="X10" s="32">
        <v>0</v>
      </c>
      <c r="Y10" s="32">
        <v>0</v>
      </c>
      <c r="Z10" s="40">
        <f t="shared" si="1"/>
        <v>5</v>
      </c>
      <c r="AA10" s="66">
        <f t="shared" si="0"/>
        <v>0.41666666666666669</v>
      </c>
      <c r="AB10" s="43">
        <f>SUM(Z10/Z41)</f>
        <v>6.4935064935064929E-2</v>
      </c>
    </row>
    <row r="11" spans="1:28" x14ac:dyDescent="0.25">
      <c r="A11" s="32" t="s">
        <v>313</v>
      </c>
      <c r="B11" s="32">
        <v>0</v>
      </c>
      <c r="C11" s="32">
        <v>0</v>
      </c>
      <c r="D11" s="32">
        <v>2</v>
      </c>
      <c r="E11" s="32">
        <v>0</v>
      </c>
      <c r="F11" s="32">
        <v>1</v>
      </c>
      <c r="G11" s="32">
        <v>0</v>
      </c>
      <c r="H11" s="32">
        <v>0</v>
      </c>
      <c r="I11" s="32">
        <v>0</v>
      </c>
      <c r="J11" s="32">
        <v>4</v>
      </c>
      <c r="K11" s="32">
        <v>0</v>
      </c>
      <c r="L11" s="32">
        <v>1</v>
      </c>
      <c r="M11" s="32">
        <v>0</v>
      </c>
      <c r="N11" s="32">
        <v>2</v>
      </c>
      <c r="O11" s="32">
        <v>0</v>
      </c>
      <c r="P11" s="32">
        <v>1</v>
      </c>
      <c r="Q11" s="32">
        <v>0</v>
      </c>
      <c r="R11" s="32">
        <v>0</v>
      </c>
      <c r="S11" s="32">
        <v>0</v>
      </c>
      <c r="T11" s="32">
        <v>0</v>
      </c>
      <c r="U11" s="32">
        <v>1</v>
      </c>
      <c r="V11" s="32">
        <v>5</v>
      </c>
      <c r="W11" s="32">
        <v>0</v>
      </c>
      <c r="X11" s="32">
        <v>1</v>
      </c>
      <c r="Y11" s="32">
        <v>1</v>
      </c>
      <c r="Z11" s="40">
        <f t="shared" si="1"/>
        <v>15</v>
      </c>
      <c r="AA11" s="66">
        <f t="shared" si="0"/>
        <v>1.25</v>
      </c>
      <c r="AB11" s="43">
        <f>SUM(Z11/Z41)</f>
        <v>0.19480519480519481</v>
      </c>
    </row>
    <row r="12" spans="1:28" x14ac:dyDescent="0.25">
      <c r="A12" s="32" t="s">
        <v>79</v>
      </c>
      <c r="B12" s="32">
        <v>1</v>
      </c>
      <c r="C12" s="32">
        <v>0</v>
      </c>
      <c r="D12" s="32">
        <v>3</v>
      </c>
      <c r="E12" s="32">
        <v>0</v>
      </c>
      <c r="F12" s="32">
        <v>4</v>
      </c>
      <c r="G12" s="32">
        <v>0</v>
      </c>
      <c r="H12" s="32">
        <v>5</v>
      </c>
      <c r="I12" s="32">
        <v>0</v>
      </c>
      <c r="J12" s="32">
        <v>7</v>
      </c>
      <c r="K12" s="32">
        <v>0</v>
      </c>
      <c r="L12" s="32">
        <v>3</v>
      </c>
      <c r="M12" s="32">
        <v>0</v>
      </c>
      <c r="N12" s="32">
        <v>6</v>
      </c>
      <c r="O12" s="32">
        <v>0</v>
      </c>
      <c r="P12" s="32">
        <v>8</v>
      </c>
      <c r="Q12" s="32">
        <v>0</v>
      </c>
      <c r="R12" s="32">
        <v>4</v>
      </c>
      <c r="S12" s="32">
        <v>0</v>
      </c>
      <c r="T12" s="32">
        <v>4</v>
      </c>
      <c r="U12" s="32">
        <v>0</v>
      </c>
      <c r="V12" s="32">
        <v>10</v>
      </c>
      <c r="W12" s="32">
        <v>1</v>
      </c>
      <c r="X12" s="32">
        <v>3</v>
      </c>
      <c r="Y12" s="32">
        <v>0</v>
      </c>
      <c r="Z12" s="40">
        <f t="shared" si="1"/>
        <v>57</v>
      </c>
      <c r="AA12" s="66">
        <f t="shared" si="0"/>
        <v>4.75</v>
      </c>
      <c r="AB12" s="43">
        <f>SUM(Z12/Z41)</f>
        <v>0.74025974025974028</v>
      </c>
    </row>
    <row r="13" spans="1:28" x14ac:dyDescent="0.25">
      <c r="A13" s="32" t="s">
        <v>245</v>
      </c>
      <c r="B13" s="32">
        <v>2</v>
      </c>
      <c r="C13" s="32">
        <v>0</v>
      </c>
      <c r="D13" s="32">
        <v>0</v>
      </c>
      <c r="E13" s="32">
        <v>0</v>
      </c>
      <c r="F13" s="32">
        <v>1</v>
      </c>
      <c r="G13" s="32">
        <v>0</v>
      </c>
      <c r="H13" s="32">
        <v>2</v>
      </c>
      <c r="I13" s="32">
        <v>0</v>
      </c>
      <c r="J13" s="32">
        <v>2</v>
      </c>
      <c r="K13" s="32">
        <v>0</v>
      </c>
      <c r="L13" s="32">
        <v>2</v>
      </c>
      <c r="M13" s="32">
        <v>0</v>
      </c>
      <c r="N13" s="32">
        <v>2</v>
      </c>
      <c r="O13" s="32">
        <v>0</v>
      </c>
      <c r="P13" s="32">
        <v>5</v>
      </c>
      <c r="Q13" s="32">
        <v>0</v>
      </c>
      <c r="R13" s="32">
        <v>3</v>
      </c>
      <c r="S13" s="32">
        <v>0</v>
      </c>
      <c r="T13" s="32">
        <v>2</v>
      </c>
      <c r="U13" s="32">
        <v>1</v>
      </c>
      <c r="V13" s="32">
        <v>7</v>
      </c>
      <c r="W13" s="32">
        <v>0</v>
      </c>
      <c r="X13" s="32">
        <v>0</v>
      </c>
      <c r="Y13" s="32">
        <v>0</v>
      </c>
      <c r="Z13" s="40">
        <f t="shared" si="1"/>
        <v>27</v>
      </c>
      <c r="AA13" s="66">
        <f t="shared" si="0"/>
        <v>2.25</v>
      </c>
      <c r="AB13" s="43">
        <f>SUM(Z13/Z41)</f>
        <v>0.35064935064935066</v>
      </c>
    </row>
    <row r="14" spans="1:28" x14ac:dyDescent="0.25">
      <c r="A14" s="32" t="s">
        <v>65</v>
      </c>
      <c r="B14" s="32">
        <v>1</v>
      </c>
      <c r="C14" s="32">
        <v>0</v>
      </c>
      <c r="D14" s="32">
        <v>0</v>
      </c>
      <c r="E14" s="32">
        <v>2</v>
      </c>
      <c r="F14" s="32">
        <v>2</v>
      </c>
      <c r="G14" s="32">
        <v>1</v>
      </c>
      <c r="H14" s="32">
        <v>0</v>
      </c>
      <c r="I14" s="32">
        <v>0</v>
      </c>
      <c r="J14" s="32">
        <v>0</v>
      </c>
      <c r="K14" s="32">
        <v>2</v>
      </c>
      <c r="L14" s="32">
        <v>4</v>
      </c>
      <c r="M14" s="32">
        <v>1</v>
      </c>
      <c r="N14" s="32">
        <v>4</v>
      </c>
      <c r="O14" s="32">
        <v>0</v>
      </c>
      <c r="P14" s="32">
        <v>1</v>
      </c>
      <c r="Q14" s="32">
        <v>0</v>
      </c>
      <c r="R14" s="32">
        <v>1</v>
      </c>
      <c r="S14" s="32">
        <v>1</v>
      </c>
      <c r="T14" s="32">
        <v>3</v>
      </c>
      <c r="U14" s="32">
        <v>0</v>
      </c>
      <c r="V14" s="32">
        <v>5</v>
      </c>
      <c r="W14" s="32">
        <v>0</v>
      </c>
      <c r="X14" s="32">
        <v>0</v>
      </c>
      <c r="Y14" s="32">
        <v>1</v>
      </c>
      <c r="Z14" s="40">
        <f t="shared" si="1"/>
        <v>13</v>
      </c>
      <c r="AA14" s="66">
        <f t="shared" si="0"/>
        <v>1.0833333333333333</v>
      </c>
      <c r="AB14" s="43">
        <f>SUM(Z14/Z41)</f>
        <v>0.16883116883116883</v>
      </c>
    </row>
    <row r="15" spans="1:28" x14ac:dyDescent="0.25">
      <c r="A15" s="32" t="s">
        <v>303</v>
      </c>
      <c r="B15" s="32">
        <v>3</v>
      </c>
      <c r="C15" s="32">
        <v>1</v>
      </c>
      <c r="D15" s="32">
        <v>1</v>
      </c>
      <c r="E15" s="32">
        <v>1</v>
      </c>
      <c r="F15" s="32">
        <v>5</v>
      </c>
      <c r="G15" s="32">
        <v>5</v>
      </c>
      <c r="H15" s="32">
        <v>5</v>
      </c>
      <c r="I15" s="32">
        <v>0</v>
      </c>
      <c r="J15" s="32">
        <v>12</v>
      </c>
      <c r="K15" s="32">
        <v>1</v>
      </c>
      <c r="L15" s="32">
        <v>5</v>
      </c>
      <c r="M15" s="32">
        <v>1</v>
      </c>
      <c r="N15" s="32">
        <v>12</v>
      </c>
      <c r="O15" s="32">
        <v>2</v>
      </c>
      <c r="P15" s="32">
        <v>13</v>
      </c>
      <c r="Q15" s="32">
        <v>0</v>
      </c>
      <c r="R15" s="32">
        <v>5</v>
      </c>
      <c r="S15" s="32">
        <v>2</v>
      </c>
      <c r="T15" s="32">
        <v>6</v>
      </c>
      <c r="U15" s="32">
        <v>4</v>
      </c>
      <c r="V15" s="32">
        <v>17</v>
      </c>
      <c r="W15" s="32">
        <v>5</v>
      </c>
      <c r="X15" s="32">
        <v>0</v>
      </c>
      <c r="Y15" s="32">
        <v>5</v>
      </c>
      <c r="Z15" s="40">
        <f t="shared" si="1"/>
        <v>57</v>
      </c>
      <c r="AA15" s="66">
        <f t="shared" si="0"/>
        <v>4.75</v>
      </c>
      <c r="AB15" s="43">
        <f>SUM(Z15/Z41)</f>
        <v>0.74025974025974028</v>
      </c>
    </row>
    <row r="16" spans="1:28" x14ac:dyDescent="0.25">
      <c r="A16" s="32" t="s">
        <v>111</v>
      </c>
      <c r="B16" s="32">
        <v>1</v>
      </c>
      <c r="C16" s="32">
        <v>0</v>
      </c>
      <c r="D16" s="32">
        <v>10</v>
      </c>
      <c r="E16" s="32">
        <v>0</v>
      </c>
      <c r="F16" s="32">
        <v>4</v>
      </c>
      <c r="G16" s="32">
        <v>0</v>
      </c>
      <c r="H16" s="32">
        <v>3</v>
      </c>
      <c r="I16" s="32">
        <v>0</v>
      </c>
      <c r="J16" s="32">
        <v>4</v>
      </c>
      <c r="K16" s="32">
        <v>0</v>
      </c>
      <c r="L16" s="32">
        <v>8</v>
      </c>
      <c r="M16" s="32">
        <v>0</v>
      </c>
      <c r="N16" s="32">
        <v>4</v>
      </c>
      <c r="O16" s="32">
        <v>1</v>
      </c>
      <c r="P16" s="32">
        <v>2</v>
      </c>
      <c r="Q16" s="32">
        <v>0</v>
      </c>
      <c r="R16" s="32">
        <v>6</v>
      </c>
      <c r="S16" s="32">
        <v>0</v>
      </c>
      <c r="T16" s="32">
        <v>17</v>
      </c>
      <c r="U16" s="32">
        <v>2</v>
      </c>
      <c r="V16" s="32">
        <v>10</v>
      </c>
      <c r="W16" s="32">
        <v>1</v>
      </c>
      <c r="X16" s="32">
        <v>0</v>
      </c>
      <c r="Y16" s="32">
        <v>0</v>
      </c>
      <c r="Z16" s="40">
        <f t="shared" si="1"/>
        <v>65</v>
      </c>
      <c r="AA16" s="66">
        <f t="shared" si="0"/>
        <v>5.416666666666667</v>
      </c>
      <c r="AB16" s="43">
        <f>SUM(Z16/Z41)</f>
        <v>0.8441558441558441</v>
      </c>
    </row>
    <row r="17" spans="1:28" x14ac:dyDescent="0.25">
      <c r="A17" s="32" t="s">
        <v>66</v>
      </c>
      <c r="B17" s="32">
        <v>0</v>
      </c>
      <c r="C17" s="32">
        <v>1</v>
      </c>
      <c r="D17" s="32">
        <v>0</v>
      </c>
      <c r="E17" s="32">
        <v>0</v>
      </c>
      <c r="F17" s="32">
        <v>1</v>
      </c>
      <c r="G17" s="32">
        <v>1</v>
      </c>
      <c r="H17" s="32">
        <v>2</v>
      </c>
      <c r="I17" s="32">
        <v>1</v>
      </c>
      <c r="J17" s="32">
        <v>2</v>
      </c>
      <c r="K17" s="32">
        <v>0</v>
      </c>
      <c r="L17" s="32">
        <v>4</v>
      </c>
      <c r="M17" s="32">
        <v>0</v>
      </c>
      <c r="N17" s="32">
        <v>1</v>
      </c>
      <c r="O17" s="32">
        <v>0</v>
      </c>
      <c r="P17" s="32">
        <v>3</v>
      </c>
      <c r="Q17" s="32">
        <v>3</v>
      </c>
      <c r="R17" s="32">
        <v>3</v>
      </c>
      <c r="S17" s="32">
        <v>1</v>
      </c>
      <c r="T17" s="32">
        <v>5</v>
      </c>
      <c r="U17" s="32">
        <v>0</v>
      </c>
      <c r="V17" s="32">
        <v>9</v>
      </c>
      <c r="W17" s="32">
        <v>0</v>
      </c>
      <c r="X17" s="32">
        <v>0</v>
      </c>
      <c r="Y17" s="32">
        <v>4</v>
      </c>
      <c r="Z17" s="40">
        <f t="shared" si="1"/>
        <v>19</v>
      </c>
      <c r="AA17" s="66">
        <f t="shared" si="0"/>
        <v>1.5833333333333333</v>
      </c>
      <c r="AB17" s="43">
        <f>SUM(Z17/Z41)</f>
        <v>0.24675324675324675</v>
      </c>
    </row>
    <row r="18" spans="1:28" x14ac:dyDescent="0.25">
      <c r="A18" s="32" t="s">
        <v>67</v>
      </c>
      <c r="B18" s="32">
        <v>0</v>
      </c>
      <c r="C18" s="32">
        <v>1</v>
      </c>
      <c r="D18" s="32">
        <v>1</v>
      </c>
      <c r="E18" s="32">
        <v>0</v>
      </c>
      <c r="F18" s="32">
        <v>0</v>
      </c>
      <c r="G18" s="32">
        <v>1</v>
      </c>
      <c r="H18" s="32">
        <v>1</v>
      </c>
      <c r="I18" s="32">
        <v>0</v>
      </c>
      <c r="J18" s="32">
        <v>3</v>
      </c>
      <c r="K18" s="32">
        <v>2</v>
      </c>
      <c r="L18" s="32">
        <v>2</v>
      </c>
      <c r="M18" s="32">
        <v>2</v>
      </c>
      <c r="N18" s="32">
        <v>1</v>
      </c>
      <c r="O18" s="32">
        <v>3</v>
      </c>
      <c r="P18" s="32">
        <v>4</v>
      </c>
      <c r="Q18" s="32">
        <v>5</v>
      </c>
      <c r="R18" s="32">
        <v>1</v>
      </c>
      <c r="S18" s="32">
        <v>0</v>
      </c>
      <c r="T18" s="32">
        <v>2</v>
      </c>
      <c r="U18" s="32">
        <v>1</v>
      </c>
      <c r="V18" s="32">
        <v>0</v>
      </c>
      <c r="W18" s="32">
        <v>0</v>
      </c>
      <c r="X18" s="32">
        <v>0</v>
      </c>
      <c r="Y18" s="32">
        <v>2</v>
      </c>
      <c r="Z18" s="40">
        <f t="shared" si="1"/>
        <v>-2</v>
      </c>
      <c r="AA18" s="66">
        <f t="shared" si="0"/>
        <v>-0.16666666666666666</v>
      </c>
      <c r="AB18" s="43">
        <f>SUM(Z18/Z41)</f>
        <v>-2.5974025974025976E-2</v>
      </c>
    </row>
    <row r="19" spans="1:28" x14ac:dyDescent="0.25">
      <c r="A19" s="32" t="s">
        <v>68</v>
      </c>
      <c r="B19" s="32">
        <v>4</v>
      </c>
      <c r="C19" s="32">
        <v>0</v>
      </c>
      <c r="D19" s="32">
        <v>2</v>
      </c>
      <c r="E19" s="32">
        <v>18</v>
      </c>
      <c r="F19" s="32">
        <v>2</v>
      </c>
      <c r="G19" s="32">
        <v>0</v>
      </c>
      <c r="H19" s="32">
        <v>1</v>
      </c>
      <c r="I19" s="32">
        <v>4</v>
      </c>
      <c r="J19" s="32">
        <v>2</v>
      </c>
      <c r="K19" s="32">
        <v>0</v>
      </c>
      <c r="L19" s="32">
        <v>5</v>
      </c>
      <c r="M19" s="32">
        <v>7</v>
      </c>
      <c r="N19" s="32">
        <v>4</v>
      </c>
      <c r="O19" s="32">
        <v>5</v>
      </c>
      <c r="P19" s="32">
        <v>7</v>
      </c>
      <c r="Q19" s="32">
        <v>0</v>
      </c>
      <c r="R19" s="32">
        <v>14</v>
      </c>
      <c r="S19" s="32">
        <v>6</v>
      </c>
      <c r="T19" s="32">
        <v>2</v>
      </c>
      <c r="U19" s="32">
        <v>0</v>
      </c>
      <c r="V19" s="32">
        <v>12</v>
      </c>
      <c r="W19" s="32">
        <v>1</v>
      </c>
      <c r="X19" s="32">
        <v>0</v>
      </c>
      <c r="Y19" s="32">
        <v>0</v>
      </c>
      <c r="Z19" s="40">
        <f t="shared" si="1"/>
        <v>14</v>
      </c>
      <c r="AA19" s="66">
        <f t="shared" si="0"/>
        <v>1.1666666666666667</v>
      </c>
      <c r="AB19" s="43">
        <f>SUM(Z19/Z41)</f>
        <v>0.18181818181818182</v>
      </c>
    </row>
    <row r="20" spans="1:28" x14ac:dyDescent="0.25">
      <c r="A20" s="32" t="s">
        <v>69</v>
      </c>
      <c r="B20" s="32">
        <v>2</v>
      </c>
      <c r="C20" s="32">
        <v>0</v>
      </c>
      <c r="D20" s="32">
        <v>3</v>
      </c>
      <c r="E20" s="32">
        <v>0</v>
      </c>
      <c r="F20" s="32">
        <v>8</v>
      </c>
      <c r="G20" s="32">
        <v>0</v>
      </c>
      <c r="H20" s="32">
        <v>4</v>
      </c>
      <c r="I20" s="32">
        <v>0</v>
      </c>
      <c r="J20" s="32">
        <v>4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3</v>
      </c>
      <c r="Q20" s="32">
        <v>0</v>
      </c>
      <c r="R20" s="32">
        <v>1</v>
      </c>
      <c r="S20" s="32">
        <v>3</v>
      </c>
      <c r="T20" s="32">
        <v>11</v>
      </c>
      <c r="U20" s="32">
        <v>2</v>
      </c>
      <c r="V20" s="32">
        <v>6</v>
      </c>
      <c r="W20" s="32">
        <v>1</v>
      </c>
      <c r="X20" s="32">
        <v>1</v>
      </c>
      <c r="Y20" s="32">
        <v>0</v>
      </c>
      <c r="Z20" s="40">
        <f t="shared" si="1"/>
        <v>37</v>
      </c>
      <c r="AA20" s="66">
        <f t="shared" si="0"/>
        <v>3.0833333333333335</v>
      </c>
      <c r="AB20" s="43">
        <f>SUM(Z20/Z41)</f>
        <v>0.48051948051948051</v>
      </c>
    </row>
    <row r="21" spans="1:28" x14ac:dyDescent="0.25">
      <c r="A21" s="32" t="s">
        <v>70</v>
      </c>
      <c r="B21" s="32">
        <v>0</v>
      </c>
      <c r="C21" s="32">
        <v>0</v>
      </c>
      <c r="D21" s="32">
        <v>1</v>
      </c>
      <c r="E21" s="32">
        <v>0</v>
      </c>
      <c r="F21" s="32">
        <v>2</v>
      </c>
      <c r="G21" s="32">
        <v>0</v>
      </c>
      <c r="H21" s="32">
        <v>10</v>
      </c>
      <c r="I21" s="32">
        <v>0</v>
      </c>
      <c r="J21" s="32">
        <v>3</v>
      </c>
      <c r="K21" s="32">
        <v>0</v>
      </c>
      <c r="L21" s="32">
        <v>3</v>
      </c>
      <c r="M21" s="32">
        <v>7</v>
      </c>
      <c r="N21" s="32">
        <v>4</v>
      </c>
      <c r="O21" s="32">
        <v>0</v>
      </c>
      <c r="P21" s="32">
        <v>0</v>
      </c>
      <c r="Q21" s="32">
        <v>0</v>
      </c>
      <c r="R21" s="32">
        <v>2</v>
      </c>
      <c r="S21" s="32">
        <v>2</v>
      </c>
      <c r="T21" s="32">
        <v>1</v>
      </c>
      <c r="U21" s="32">
        <v>0</v>
      </c>
      <c r="V21" s="32">
        <v>2</v>
      </c>
      <c r="W21" s="32">
        <v>0</v>
      </c>
      <c r="X21" s="32">
        <v>0</v>
      </c>
      <c r="Y21" s="32">
        <v>0</v>
      </c>
      <c r="Z21" s="40">
        <f t="shared" si="1"/>
        <v>19</v>
      </c>
      <c r="AA21" s="66">
        <f t="shared" si="0"/>
        <v>1.5833333333333333</v>
      </c>
      <c r="AB21" s="43">
        <f>SUM(Z21/Z41)</f>
        <v>0.24675324675324675</v>
      </c>
    </row>
    <row r="22" spans="1:28" x14ac:dyDescent="0.25">
      <c r="A22" s="32" t="s">
        <v>314</v>
      </c>
      <c r="B22" s="32">
        <v>0</v>
      </c>
      <c r="C22" s="32">
        <v>0</v>
      </c>
      <c r="D22" s="32">
        <v>1</v>
      </c>
      <c r="E22" s="32">
        <v>0</v>
      </c>
      <c r="F22" s="32">
        <v>2</v>
      </c>
      <c r="G22" s="32">
        <v>0</v>
      </c>
      <c r="H22" s="32">
        <v>0</v>
      </c>
      <c r="I22" s="32">
        <v>1</v>
      </c>
      <c r="J22" s="32">
        <v>6</v>
      </c>
      <c r="K22" s="32">
        <v>0</v>
      </c>
      <c r="L22" s="32">
        <v>7</v>
      </c>
      <c r="M22" s="32">
        <v>0</v>
      </c>
      <c r="N22" s="32">
        <v>2</v>
      </c>
      <c r="O22" s="32">
        <v>0</v>
      </c>
      <c r="P22" s="32">
        <v>46</v>
      </c>
      <c r="Q22" s="32">
        <v>0</v>
      </c>
      <c r="R22" s="32">
        <v>3</v>
      </c>
      <c r="S22" s="32">
        <v>2</v>
      </c>
      <c r="T22" s="32">
        <v>3</v>
      </c>
      <c r="U22" s="32">
        <v>0</v>
      </c>
      <c r="V22" s="32">
        <v>2</v>
      </c>
      <c r="W22" s="32">
        <v>0</v>
      </c>
      <c r="X22" s="32">
        <v>113</v>
      </c>
      <c r="Y22" s="32">
        <v>0</v>
      </c>
      <c r="Z22" s="40">
        <f t="shared" si="1"/>
        <v>182</v>
      </c>
      <c r="AA22" s="66">
        <f t="shared" si="0"/>
        <v>15.166666666666666</v>
      </c>
      <c r="AB22" s="43">
        <f>SUM(Z22/Z41)</f>
        <v>2.3636363636363638</v>
      </c>
    </row>
    <row r="23" spans="1:28" x14ac:dyDescent="0.25">
      <c r="A23" s="32" t="s">
        <v>315</v>
      </c>
      <c r="B23" s="32">
        <v>1</v>
      </c>
      <c r="C23" s="32">
        <v>4</v>
      </c>
      <c r="D23" s="32">
        <v>2</v>
      </c>
      <c r="E23" s="32">
        <v>2</v>
      </c>
      <c r="F23" s="32">
        <v>1</v>
      </c>
      <c r="G23" s="32">
        <v>1</v>
      </c>
      <c r="H23" s="32">
        <v>1</v>
      </c>
      <c r="I23" s="32">
        <v>0</v>
      </c>
      <c r="J23" s="32">
        <v>1</v>
      </c>
      <c r="K23" s="32">
        <v>0</v>
      </c>
      <c r="L23" s="32">
        <v>18</v>
      </c>
      <c r="M23" s="32">
        <v>0</v>
      </c>
      <c r="N23" s="32">
        <v>4</v>
      </c>
      <c r="O23" s="32">
        <v>0</v>
      </c>
      <c r="P23" s="32">
        <v>4</v>
      </c>
      <c r="Q23" s="32">
        <v>5</v>
      </c>
      <c r="R23" s="32">
        <v>1</v>
      </c>
      <c r="S23" s="32">
        <v>0</v>
      </c>
      <c r="T23" s="32">
        <v>17</v>
      </c>
      <c r="U23" s="32">
        <v>1</v>
      </c>
      <c r="V23" s="32">
        <v>7</v>
      </c>
      <c r="W23" s="32">
        <v>0</v>
      </c>
      <c r="X23" s="32">
        <v>2</v>
      </c>
      <c r="Y23" s="32">
        <v>3</v>
      </c>
      <c r="Z23" s="40">
        <f t="shared" si="1"/>
        <v>43</v>
      </c>
      <c r="AA23" s="66">
        <f t="shared" si="0"/>
        <v>3.5833333333333335</v>
      </c>
      <c r="AB23" s="43">
        <f>SUM(Z23/Z41)</f>
        <v>0.55844155844155841</v>
      </c>
    </row>
    <row r="24" spans="1:28" x14ac:dyDescent="0.25">
      <c r="A24" s="32" t="s">
        <v>71</v>
      </c>
      <c r="B24" s="32">
        <v>1</v>
      </c>
      <c r="C24" s="32">
        <v>5</v>
      </c>
      <c r="D24" s="32">
        <v>1</v>
      </c>
      <c r="E24" s="32">
        <v>0</v>
      </c>
      <c r="F24" s="32">
        <v>3</v>
      </c>
      <c r="G24" s="32">
        <v>4</v>
      </c>
      <c r="H24" s="32">
        <v>1</v>
      </c>
      <c r="I24" s="32">
        <v>2</v>
      </c>
      <c r="J24" s="32">
        <v>4</v>
      </c>
      <c r="K24" s="32">
        <v>6</v>
      </c>
      <c r="L24" s="32">
        <v>1</v>
      </c>
      <c r="M24" s="32">
        <v>1</v>
      </c>
      <c r="N24" s="32">
        <v>0</v>
      </c>
      <c r="O24" s="32">
        <v>0</v>
      </c>
      <c r="P24" s="32">
        <v>4</v>
      </c>
      <c r="Q24" s="32">
        <v>0</v>
      </c>
      <c r="R24" s="32">
        <v>1</v>
      </c>
      <c r="S24" s="32">
        <v>0</v>
      </c>
      <c r="T24" s="32">
        <v>1</v>
      </c>
      <c r="U24" s="32">
        <v>2</v>
      </c>
      <c r="V24" s="32">
        <v>0</v>
      </c>
      <c r="W24" s="32">
        <v>1</v>
      </c>
      <c r="X24" s="32">
        <v>0</v>
      </c>
      <c r="Y24" s="32">
        <v>0</v>
      </c>
      <c r="Z24" s="40">
        <f t="shared" si="1"/>
        <v>-4</v>
      </c>
      <c r="AA24" s="66">
        <f t="shared" si="0"/>
        <v>-0.33333333333333331</v>
      </c>
      <c r="AB24" s="43">
        <f>SUM(Z24/Z41)</f>
        <v>-5.1948051948051951E-2</v>
      </c>
    </row>
    <row r="25" spans="1:28" x14ac:dyDescent="0.25">
      <c r="A25" s="32" t="s">
        <v>72</v>
      </c>
      <c r="B25" s="32">
        <v>1</v>
      </c>
      <c r="C25" s="32">
        <v>17</v>
      </c>
      <c r="D25" s="32">
        <v>4</v>
      </c>
      <c r="E25" s="32">
        <v>0</v>
      </c>
      <c r="F25" s="32">
        <v>6</v>
      </c>
      <c r="G25" s="32">
        <v>32</v>
      </c>
      <c r="H25" s="32">
        <v>3</v>
      </c>
      <c r="I25" s="32">
        <v>10</v>
      </c>
      <c r="J25" s="32">
        <v>7</v>
      </c>
      <c r="K25" s="32">
        <v>18</v>
      </c>
      <c r="L25" s="32">
        <v>3</v>
      </c>
      <c r="M25" s="32">
        <v>0</v>
      </c>
      <c r="N25" s="32">
        <v>4</v>
      </c>
      <c r="O25" s="32">
        <v>0</v>
      </c>
      <c r="P25" s="32">
        <v>5</v>
      </c>
      <c r="Q25" s="32">
        <v>0</v>
      </c>
      <c r="R25" s="32">
        <v>4</v>
      </c>
      <c r="S25" s="32">
        <v>0</v>
      </c>
      <c r="T25" s="32">
        <v>3</v>
      </c>
      <c r="U25" s="32">
        <v>0</v>
      </c>
      <c r="V25" s="32">
        <v>4</v>
      </c>
      <c r="W25" s="32">
        <v>0</v>
      </c>
      <c r="X25" s="32">
        <v>1</v>
      </c>
      <c r="Y25" s="32">
        <v>0</v>
      </c>
      <c r="Z25" s="40">
        <f t="shared" si="1"/>
        <v>-32</v>
      </c>
      <c r="AA25" s="66">
        <f t="shared" si="0"/>
        <v>-2.6666666666666665</v>
      </c>
      <c r="AB25" s="43">
        <f>SUM(Z25/Z41)</f>
        <v>-0.41558441558441561</v>
      </c>
    </row>
    <row r="26" spans="1:28" x14ac:dyDescent="0.25">
      <c r="A26" s="32" t="s">
        <v>73</v>
      </c>
      <c r="B26" s="32">
        <v>3</v>
      </c>
      <c r="C26" s="32">
        <v>1</v>
      </c>
      <c r="D26" s="32">
        <v>9</v>
      </c>
      <c r="E26" s="32">
        <v>0</v>
      </c>
      <c r="F26" s="32">
        <v>8</v>
      </c>
      <c r="G26" s="32">
        <v>0</v>
      </c>
      <c r="H26" s="32">
        <v>8</v>
      </c>
      <c r="I26" s="32">
        <v>0</v>
      </c>
      <c r="J26" s="32">
        <v>7</v>
      </c>
      <c r="K26" s="32">
        <v>6</v>
      </c>
      <c r="L26" s="32">
        <v>14</v>
      </c>
      <c r="M26" s="32">
        <v>36</v>
      </c>
      <c r="N26" s="32">
        <v>9</v>
      </c>
      <c r="O26" s="32">
        <v>22</v>
      </c>
      <c r="P26" s="32">
        <v>7</v>
      </c>
      <c r="Q26" s="32">
        <v>27</v>
      </c>
      <c r="R26" s="32">
        <v>9</v>
      </c>
      <c r="S26" s="32">
        <v>0</v>
      </c>
      <c r="T26" s="32">
        <v>17</v>
      </c>
      <c r="U26" s="32">
        <v>0</v>
      </c>
      <c r="V26" s="32">
        <v>7</v>
      </c>
      <c r="W26" s="32">
        <v>0</v>
      </c>
      <c r="X26" s="32">
        <v>1</v>
      </c>
      <c r="Y26" s="32">
        <v>1</v>
      </c>
      <c r="Z26" s="40">
        <f t="shared" si="1"/>
        <v>6</v>
      </c>
      <c r="AA26" s="66">
        <f t="shared" si="0"/>
        <v>0.5</v>
      </c>
      <c r="AB26" s="43">
        <f>SUM(Z26/Z41)</f>
        <v>7.792207792207792E-2</v>
      </c>
    </row>
    <row r="27" spans="1:28" x14ac:dyDescent="0.25">
      <c r="A27" s="32" t="s">
        <v>175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1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40">
        <f t="shared" si="1"/>
        <v>1</v>
      </c>
      <c r="AA27" s="66">
        <f t="shared" si="0"/>
        <v>8.3333333333333329E-2</v>
      </c>
      <c r="AB27" s="43">
        <f>SUM(Z27/Z41)</f>
        <v>1.2987012987012988E-2</v>
      </c>
    </row>
    <row r="28" spans="1:28" x14ac:dyDescent="0.25">
      <c r="A28" s="32" t="s">
        <v>275</v>
      </c>
      <c r="B28" s="32">
        <v>0</v>
      </c>
      <c r="C28" s="32">
        <v>1</v>
      </c>
      <c r="D28" s="32">
        <v>2</v>
      </c>
      <c r="E28" s="32">
        <v>4</v>
      </c>
      <c r="F28" s="32">
        <v>0</v>
      </c>
      <c r="G28" s="32">
        <v>1</v>
      </c>
      <c r="H28" s="32">
        <v>0</v>
      </c>
      <c r="I28" s="32">
        <v>0</v>
      </c>
      <c r="J28" s="32">
        <v>3</v>
      </c>
      <c r="K28" s="32">
        <v>2</v>
      </c>
      <c r="L28" s="32">
        <v>1</v>
      </c>
      <c r="M28" s="32">
        <v>2</v>
      </c>
      <c r="N28" s="32">
        <v>6</v>
      </c>
      <c r="O28" s="32">
        <v>3</v>
      </c>
      <c r="P28" s="32">
        <v>14</v>
      </c>
      <c r="Q28" s="32">
        <v>3</v>
      </c>
      <c r="R28" s="32">
        <v>0</v>
      </c>
      <c r="S28" s="32">
        <v>0</v>
      </c>
      <c r="T28" s="32">
        <v>0</v>
      </c>
      <c r="U28" s="32">
        <v>359</v>
      </c>
      <c r="V28" s="32">
        <v>25</v>
      </c>
      <c r="W28" s="32">
        <v>721</v>
      </c>
      <c r="X28" s="32">
        <v>0</v>
      </c>
      <c r="Y28" s="32">
        <v>5</v>
      </c>
      <c r="Z28" s="40">
        <f t="shared" si="1"/>
        <v>-1050</v>
      </c>
      <c r="AA28" s="66">
        <f t="shared" si="0"/>
        <v>-87.5</v>
      </c>
      <c r="AB28" s="43">
        <f>SUM(Z28/Z41)</f>
        <v>-13.636363636363637</v>
      </c>
    </row>
    <row r="29" spans="1:28" x14ac:dyDescent="0.25">
      <c r="A29" s="32" t="s">
        <v>276</v>
      </c>
      <c r="B29" s="32">
        <v>0</v>
      </c>
      <c r="C29" s="32">
        <v>0</v>
      </c>
      <c r="D29" s="32">
        <v>1</v>
      </c>
      <c r="E29" s="32">
        <v>0</v>
      </c>
      <c r="F29" s="32">
        <v>1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2</v>
      </c>
      <c r="O29" s="32">
        <v>0</v>
      </c>
      <c r="P29" s="32">
        <v>1</v>
      </c>
      <c r="Q29" s="32">
        <v>2</v>
      </c>
      <c r="R29" s="32">
        <v>2</v>
      </c>
      <c r="S29" s="32">
        <v>0</v>
      </c>
      <c r="T29" s="32">
        <v>0</v>
      </c>
      <c r="U29" s="32">
        <v>0</v>
      </c>
      <c r="V29" s="32">
        <v>3</v>
      </c>
      <c r="W29" s="32">
        <v>0</v>
      </c>
      <c r="X29" s="32">
        <v>0</v>
      </c>
      <c r="Y29" s="32">
        <v>0</v>
      </c>
      <c r="Z29" s="40">
        <f t="shared" si="1"/>
        <v>8</v>
      </c>
      <c r="AA29" s="66">
        <f t="shared" si="0"/>
        <v>0.66666666666666663</v>
      </c>
      <c r="AB29" s="43">
        <f>SUM(Z29/Z41)</f>
        <v>0.1038961038961039</v>
      </c>
    </row>
    <row r="30" spans="1:28" x14ac:dyDescent="0.25">
      <c r="A30" s="32" t="s">
        <v>316</v>
      </c>
      <c r="B30" s="32">
        <v>0</v>
      </c>
      <c r="C30" s="32">
        <v>76</v>
      </c>
      <c r="D30" s="32">
        <v>7</v>
      </c>
      <c r="E30" s="32">
        <v>0</v>
      </c>
      <c r="F30" s="32">
        <v>2</v>
      </c>
      <c r="G30" s="32">
        <v>2</v>
      </c>
      <c r="H30" s="32">
        <v>1</v>
      </c>
      <c r="I30" s="32">
        <v>0</v>
      </c>
      <c r="J30" s="32">
        <v>1</v>
      </c>
      <c r="K30" s="32">
        <v>0</v>
      </c>
      <c r="L30" s="32">
        <v>2</v>
      </c>
      <c r="M30" s="32">
        <v>0</v>
      </c>
      <c r="N30" s="32">
        <v>1</v>
      </c>
      <c r="O30" s="32">
        <v>1</v>
      </c>
      <c r="P30" s="32">
        <v>13</v>
      </c>
      <c r="Q30" s="32">
        <v>5</v>
      </c>
      <c r="R30" s="32">
        <v>0</v>
      </c>
      <c r="S30" s="32">
        <v>1</v>
      </c>
      <c r="T30" s="32">
        <v>1</v>
      </c>
      <c r="U30" s="32">
        <v>3</v>
      </c>
      <c r="V30" s="32">
        <v>4</v>
      </c>
      <c r="W30" s="32">
        <v>2</v>
      </c>
      <c r="X30" s="32">
        <v>0</v>
      </c>
      <c r="Y30" s="32">
        <v>0</v>
      </c>
      <c r="Z30" s="40">
        <f t="shared" si="1"/>
        <v>-58</v>
      </c>
      <c r="AA30" s="66">
        <f t="shared" si="0"/>
        <v>-4.833333333333333</v>
      </c>
      <c r="AB30" s="43">
        <f>SUM(Z30/Z41)</f>
        <v>-0.75324675324675328</v>
      </c>
    </row>
    <row r="31" spans="1:28" x14ac:dyDescent="0.25">
      <c r="A31" s="32" t="s">
        <v>74</v>
      </c>
      <c r="B31" s="32">
        <v>0</v>
      </c>
      <c r="C31" s="32">
        <v>91</v>
      </c>
      <c r="D31" s="32">
        <v>2</v>
      </c>
      <c r="E31" s="32">
        <v>6</v>
      </c>
      <c r="F31" s="32">
        <v>3</v>
      </c>
      <c r="G31" s="32">
        <v>5</v>
      </c>
      <c r="H31" s="32">
        <v>2</v>
      </c>
      <c r="I31" s="32">
        <v>4</v>
      </c>
      <c r="J31" s="32">
        <v>2</v>
      </c>
      <c r="K31" s="32">
        <v>4</v>
      </c>
      <c r="L31" s="32">
        <v>3</v>
      </c>
      <c r="M31" s="32">
        <v>5</v>
      </c>
      <c r="N31" s="32">
        <v>3</v>
      </c>
      <c r="O31" s="32">
        <v>2</v>
      </c>
      <c r="P31" s="32">
        <v>8</v>
      </c>
      <c r="Q31" s="32">
        <v>2</v>
      </c>
      <c r="R31" s="32">
        <v>4</v>
      </c>
      <c r="S31" s="32">
        <v>2</v>
      </c>
      <c r="T31" s="32">
        <v>8</v>
      </c>
      <c r="U31" s="32">
        <v>1</v>
      </c>
      <c r="V31" s="32">
        <v>9</v>
      </c>
      <c r="W31" s="32">
        <v>1</v>
      </c>
      <c r="X31" s="32">
        <v>0</v>
      </c>
      <c r="Y31" s="32">
        <v>11</v>
      </c>
      <c r="Z31" s="40">
        <f t="shared" si="1"/>
        <v>-90</v>
      </c>
      <c r="AA31" s="66">
        <f t="shared" si="0"/>
        <v>-7.5</v>
      </c>
      <c r="AB31" s="43">
        <f>SUM(Z31/Z41)</f>
        <v>-1.1688311688311688</v>
      </c>
    </row>
    <row r="32" spans="1:28" x14ac:dyDescent="0.25">
      <c r="A32" s="32" t="s">
        <v>75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1</v>
      </c>
      <c r="O32" s="32">
        <v>0</v>
      </c>
      <c r="P32" s="32">
        <v>3</v>
      </c>
      <c r="Q32" s="32">
        <v>3</v>
      </c>
      <c r="R32" s="32">
        <v>1</v>
      </c>
      <c r="S32" s="32">
        <v>0</v>
      </c>
      <c r="T32" s="32">
        <v>1</v>
      </c>
      <c r="U32" s="32">
        <v>0</v>
      </c>
      <c r="V32" s="32">
        <v>1</v>
      </c>
      <c r="W32" s="32">
        <v>0</v>
      </c>
      <c r="X32" s="32">
        <v>0</v>
      </c>
      <c r="Y32" s="32">
        <v>1</v>
      </c>
      <c r="Z32" s="40">
        <f t="shared" si="1"/>
        <v>3</v>
      </c>
      <c r="AA32" s="66">
        <f t="shared" si="0"/>
        <v>0.25</v>
      </c>
      <c r="AB32" s="43">
        <f>SUM(Z32/Z41)</f>
        <v>3.896103896103896E-2</v>
      </c>
    </row>
    <row r="33" spans="1:28" x14ac:dyDescent="0.25">
      <c r="A33" s="32" t="s">
        <v>76</v>
      </c>
      <c r="B33" s="32">
        <v>1</v>
      </c>
      <c r="C33" s="32">
        <v>0</v>
      </c>
      <c r="D33" s="32">
        <v>0</v>
      </c>
      <c r="E33" s="32">
        <v>6</v>
      </c>
      <c r="F33" s="32">
        <v>3</v>
      </c>
      <c r="G33" s="32">
        <v>0</v>
      </c>
      <c r="H33" s="32">
        <v>1</v>
      </c>
      <c r="I33" s="32">
        <v>0</v>
      </c>
      <c r="J33" s="32">
        <v>0</v>
      </c>
      <c r="K33" s="32">
        <v>1</v>
      </c>
      <c r="L33" s="32">
        <v>7</v>
      </c>
      <c r="M33" s="32">
        <v>1</v>
      </c>
      <c r="N33" s="32">
        <v>0</v>
      </c>
      <c r="O33" s="32">
        <v>0</v>
      </c>
      <c r="P33" s="32">
        <v>1</v>
      </c>
      <c r="Q33" s="32">
        <v>5</v>
      </c>
      <c r="R33" s="32">
        <v>1</v>
      </c>
      <c r="S33" s="32">
        <v>6</v>
      </c>
      <c r="T33" s="32">
        <v>2</v>
      </c>
      <c r="U33" s="32">
        <v>0</v>
      </c>
      <c r="V33" s="32">
        <v>9</v>
      </c>
      <c r="W33" s="32">
        <v>0</v>
      </c>
      <c r="X33" s="32">
        <v>1</v>
      </c>
      <c r="Y33" s="32">
        <v>0</v>
      </c>
      <c r="Z33" s="40">
        <f t="shared" si="1"/>
        <v>7</v>
      </c>
      <c r="AA33" s="66">
        <f t="shared" si="0"/>
        <v>0.58333333333333337</v>
      </c>
      <c r="AB33" s="43">
        <f>SUM(Z33/Z41)</f>
        <v>9.0909090909090912E-2</v>
      </c>
    </row>
    <row r="34" spans="1:28" x14ac:dyDescent="0.25">
      <c r="A34" s="32" t="s">
        <v>80</v>
      </c>
      <c r="B34" s="32">
        <v>0</v>
      </c>
      <c r="C34" s="32">
        <v>0</v>
      </c>
      <c r="D34" s="32">
        <v>1</v>
      </c>
      <c r="E34" s="32">
        <v>0</v>
      </c>
      <c r="F34" s="32">
        <v>1</v>
      </c>
      <c r="G34" s="32">
        <v>0</v>
      </c>
      <c r="H34" s="32">
        <v>0</v>
      </c>
      <c r="I34" s="32">
        <v>0</v>
      </c>
      <c r="J34" s="32">
        <v>1</v>
      </c>
      <c r="K34" s="32">
        <v>0</v>
      </c>
      <c r="L34" s="32">
        <v>3</v>
      </c>
      <c r="M34" s="32">
        <v>0</v>
      </c>
      <c r="N34" s="32">
        <v>1</v>
      </c>
      <c r="O34" s="32">
        <v>0</v>
      </c>
      <c r="P34" s="32">
        <v>1</v>
      </c>
      <c r="Q34" s="32">
        <v>0</v>
      </c>
      <c r="R34" s="32">
        <v>1</v>
      </c>
      <c r="S34" s="32">
        <v>0</v>
      </c>
      <c r="T34" s="32">
        <v>2</v>
      </c>
      <c r="U34" s="32">
        <v>0</v>
      </c>
      <c r="V34" s="32">
        <v>1</v>
      </c>
      <c r="W34" s="32">
        <v>1</v>
      </c>
      <c r="X34" s="32">
        <v>0</v>
      </c>
      <c r="Y34" s="32">
        <v>0</v>
      </c>
      <c r="Z34" s="40">
        <f t="shared" si="1"/>
        <v>11</v>
      </c>
      <c r="AA34" s="66">
        <f t="shared" si="0"/>
        <v>0.91666666666666663</v>
      </c>
      <c r="AB34" s="43">
        <f>SUM(Z34/Z41)</f>
        <v>0.14285714285714285</v>
      </c>
    </row>
    <row r="35" spans="1:28" x14ac:dyDescent="0.25">
      <c r="A35" s="32" t="s">
        <v>77</v>
      </c>
      <c r="B35" s="32">
        <v>0</v>
      </c>
      <c r="C35" s="32">
        <v>0</v>
      </c>
      <c r="D35" s="32">
        <v>1</v>
      </c>
      <c r="E35" s="32">
        <v>5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1</v>
      </c>
      <c r="S35" s="32">
        <v>1</v>
      </c>
      <c r="T35" s="32">
        <v>0</v>
      </c>
      <c r="U35" s="32">
        <v>0</v>
      </c>
      <c r="V35" s="32">
        <v>0</v>
      </c>
      <c r="W35" s="32">
        <v>0</v>
      </c>
      <c r="X35" s="32">
        <v>3</v>
      </c>
      <c r="Y35" s="32">
        <v>0</v>
      </c>
      <c r="Z35" s="40">
        <f t="shared" si="1"/>
        <v>-1</v>
      </c>
      <c r="AA35" s="66">
        <f t="shared" si="0"/>
        <v>-8.3333333333333329E-2</v>
      </c>
      <c r="AB35" s="43">
        <f>SUM(Z35/Z41)</f>
        <v>-1.2987012987012988E-2</v>
      </c>
    </row>
    <row r="36" spans="1:28" x14ac:dyDescent="0.25">
      <c r="A36" s="32" t="s">
        <v>81</v>
      </c>
      <c r="B36" s="32">
        <v>0</v>
      </c>
      <c r="C36" s="32">
        <v>1</v>
      </c>
      <c r="D36" s="32">
        <v>1</v>
      </c>
      <c r="E36" s="32">
        <v>0</v>
      </c>
      <c r="F36" s="32">
        <v>4</v>
      </c>
      <c r="G36" s="32">
        <v>0</v>
      </c>
      <c r="H36" s="32">
        <v>1</v>
      </c>
      <c r="I36" s="32">
        <v>0</v>
      </c>
      <c r="J36" s="32">
        <v>0</v>
      </c>
      <c r="K36" s="32">
        <v>0</v>
      </c>
      <c r="L36" s="32">
        <v>1</v>
      </c>
      <c r="M36" s="32">
        <v>0</v>
      </c>
      <c r="N36" s="32">
        <v>3</v>
      </c>
      <c r="O36" s="32">
        <v>1</v>
      </c>
      <c r="P36" s="32">
        <v>1</v>
      </c>
      <c r="Q36" s="32">
        <v>0</v>
      </c>
      <c r="R36" s="32">
        <v>246</v>
      </c>
      <c r="S36" s="32">
        <v>0</v>
      </c>
      <c r="T36" s="32">
        <v>59</v>
      </c>
      <c r="U36" s="32">
        <v>0</v>
      </c>
      <c r="V36" s="32">
        <v>2</v>
      </c>
      <c r="W36" s="32">
        <v>0</v>
      </c>
      <c r="X36" s="32">
        <v>0</v>
      </c>
      <c r="Y36" s="32">
        <v>1</v>
      </c>
      <c r="Z36" s="40">
        <f t="shared" si="1"/>
        <v>315</v>
      </c>
      <c r="AA36" s="66">
        <f t="shared" si="0"/>
        <v>26.25</v>
      </c>
      <c r="AB36" s="43">
        <f>SUM(Z36/Z41)</f>
        <v>4.0909090909090908</v>
      </c>
    </row>
    <row r="37" spans="1:28" x14ac:dyDescent="0.25">
      <c r="A37" s="32" t="s">
        <v>246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40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40">
        <f>SUM((B37-C37)+(D37-E37)+(F37-G37)+(H37-I37)+(J37-K37)+(L37-M37)+(N37-O37)+(P37-Q37)+(R37-S37)+(T37-U37)+(V37-W37)+(X37-Y37))</f>
        <v>40</v>
      </c>
      <c r="AA37" s="66">
        <f t="shared" si="0"/>
        <v>3.3333333333333335</v>
      </c>
      <c r="AB37" s="43">
        <f>SUM(Z37/Z41)</f>
        <v>0.51948051948051943</v>
      </c>
    </row>
    <row r="38" spans="1:28" x14ac:dyDescent="0.25">
      <c r="A38" s="32" t="s">
        <v>247</v>
      </c>
      <c r="B38" s="32">
        <v>0</v>
      </c>
      <c r="C38" s="32">
        <v>0</v>
      </c>
      <c r="D38" s="32">
        <v>0</v>
      </c>
      <c r="E38" s="32">
        <v>0</v>
      </c>
      <c r="F38" s="32">
        <v>1</v>
      </c>
      <c r="G38" s="32">
        <v>1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1</v>
      </c>
      <c r="N38" s="32">
        <v>0</v>
      </c>
      <c r="O38" s="32">
        <v>0</v>
      </c>
      <c r="P38" s="32">
        <v>0</v>
      </c>
      <c r="Q38" s="32">
        <v>0</v>
      </c>
      <c r="R38" s="32">
        <v>2</v>
      </c>
      <c r="S38" s="32">
        <v>1</v>
      </c>
      <c r="T38" s="32">
        <v>0</v>
      </c>
      <c r="U38" s="32">
        <v>24</v>
      </c>
      <c r="V38" s="32">
        <v>0</v>
      </c>
      <c r="W38" s="32">
        <v>96</v>
      </c>
      <c r="X38" s="32">
        <v>0</v>
      </c>
      <c r="Y38" s="32">
        <v>0</v>
      </c>
      <c r="Z38" s="40">
        <f t="shared" si="1"/>
        <v>-120</v>
      </c>
      <c r="AA38" s="66">
        <f t="shared" si="0"/>
        <v>-10</v>
      </c>
      <c r="AB38" s="43">
        <f>SUM(Z38/Z41)</f>
        <v>-1.5584415584415585</v>
      </c>
    </row>
    <row r="39" spans="1:28" x14ac:dyDescent="0.25">
      <c r="A39" s="32" t="s">
        <v>82</v>
      </c>
      <c r="B39" s="32">
        <v>18</v>
      </c>
      <c r="C39" s="32">
        <v>0</v>
      </c>
      <c r="D39" s="32">
        <v>16</v>
      </c>
      <c r="E39" s="32">
        <v>0</v>
      </c>
      <c r="F39" s="32">
        <v>2</v>
      </c>
      <c r="G39" s="32">
        <v>0</v>
      </c>
      <c r="H39" s="32">
        <v>8</v>
      </c>
      <c r="I39" s="32">
        <v>0</v>
      </c>
      <c r="J39" s="32">
        <v>38</v>
      </c>
      <c r="K39" s="32">
        <v>0</v>
      </c>
      <c r="L39" s="32">
        <v>59</v>
      </c>
      <c r="M39" s="32">
        <v>0</v>
      </c>
      <c r="N39" s="32">
        <v>25</v>
      </c>
      <c r="O39" s="32">
        <v>0</v>
      </c>
      <c r="P39" s="32">
        <v>29</v>
      </c>
      <c r="Q39" s="32">
        <v>0</v>
      </c>
      <c r="R39" s="32">
        <v>60</v>
      </c>
      <c r="S39" s="32">
        <v>0</v>
      </c>
      <c r="T39" s="32">
        <v>111</v>
      </c>
      <c r="U39" s="32">
        <v>0</v>
      </c>
      <c r="V39" s="32">
        <v>147</v>
      </c>
      <c r="W39" s="32">
        <v>0</v>
      </c>
      <c r="X39" s="32">
        <v>77</v>
      </c>
      <c r="Y39" s="32">
        <v>0</v>
      </c>
      <c r="Z39" s="40">
        <f t="shared" si="1"/>
        <v>590</v>
      </c>
      <c r="AA39" s="66">
        <f t="shared" si="0"/>
        <v>49.166666666666664</v>
      </c>
      <c r="AB39" s="43">
        <f>SUM(Z39/Z41)</f>
        <v>7.662337662337662</v>
      </c>
    </row>
    <row r="40" spans="1:28" x14ac:dyDescent="0.25">
      <c r="A40" s="32" t="s">
        <v>83</v>
      </c>
      <c r="B40" s="32">
        <v>2</v>
      </c>
      <c r="C40" s="32">
        <v>0</v>
      </c>
      <c r="D40" s="32">
        <v>1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14</v>
      </c>
      <c r="U40" s="32">
        <v>0</v>
      </c>
      <c r="V40" s="32">
        <v>1</v>
      </c>
      <c r="W40" s="32">
        <v>0</v>
      </c>
      <c r="X40" s="32">
        <v>0</v>
      </c>
      <c r="Y40" s="32">
        <v>0</v>
      </c>
      <c r="Z40" s="40">
        <f t="shared" si="1"/>
        <v>18</v>
      </c>
      <c r="AA40" s="66">
        <f t="shared" si="0"/>
        <v>1.5</v>
      </c>
      <c r="AB40" s="43">
        <f>SUM(Z40/Z41)</f>
        <v>0.23376623376623376</v>
      </c>
    </row>
    <row r="41" spans="1:28" x14ac:dyDescent="0.25">
      <c r="A41" s="32" t="s">
        <v>19</v>
      </c>
      <c r="B41" s="40">
        <f t="shared" ref="B41:Y41" si="2">SUM(B4:B40)</f>
        <v>44</v>
      </c>
      <c r="C41" s="40">
        <f t="shared" si="2"/>
        <v>200</v>
      </c>
      <c r="D41" s="40">
        <f t="shared" si="2"/>
        <v>75</v>
      </c>
      <c r="E41" s="40">
        <f t="shared" si="2"/>
        <v>45</v>
      </c>
      <c r="F41" s="40">
        <f t="shared" si="2"/>
        <v>78</v>
      </c>
      <c r="G41" s="40">
        <f t="shared" si="2"/>
        <v>54</v>
      </c>
      <c r="H41" s="40">
        <f t="shared" si="2"/>
        <v>68</v>
      </c>
      <c r="I41" s="40">
        <f t="shared" si="2"/>
        <v>24</v>
      </c>
      <c r="J41" s="40">
        <f t="shared" si="2"/>
        <v>158</v>
      </c>
      <c r="K41" s="40">
        <f t="shared" si="2"/>
        <v>43</v>
      </c>
      <c r="L41" s="40">
        <f t="shared" si="2"/>
        <v>162</v>
      </c>
      <c r="M41" s="40">
        <f t="shared" si="2"/>
        <v>65</v>
      </c>
      <c r="N41" s="40">
        <f t="shared" si="2"/>
        <v>129</v>
      </c>
      <c r="O41" s="40">
        <f t="shared" si="2"/>
        <v>45</v>
      </c>
      <c r="P41" s="40">
        <f t="shared" si="2"/>
        <v>205</v>
      </c>
      <c r="Q41" s="40">
        <f t="shared" si="2"/>
        <v>61</v>
      </c>
      <c r="R41" s="40">
        <f t="shared" si="2"/>
        <v>382</v>
      </c>
      <c r="S41" s="40">
        <f t="shared" si="2"/>
        <v>28</v>
      </c>
      <c r="T41" s="40">
        <f t="shared" si="2"/>
        <v>356</v>
      </c>
      <c r="U41" s="40">
        <f t="shared" si="2"/>
        <v>402</v>
      </c>
      <c r="V41" s="40">
        <f t="shared" si="2"/>
        <v>323</v>
      </c>
      <c r="W41" s="40">
        <f t="shared" si="2"/>
        <v>833</v>
      </c>
      <c r="X41" s="40">
        <f t="shared" si="2"/>
        <v>204</v>
      </c>
      <c r="Y41" s="40">
        <f t="shared" si="2"/>
        <v>307</v>
      </c>
      <c r="Z41" s="40">
        <f>SUM((B41-C41)+(D41-E41)+(F41-G41)+(H41-I41)+(J41-K41)+(L41-M41)+(N41-O41)+(P41-Q41)+(R41-S41)+(T41-U41)+(V41-W41)+(X41-Y41))</f>
        <v>77</v>
      </c>
      <c r="AA41" s="66">
        <f>AVERAGE(Z41/12)</f>
        <v>6.416666666666667</v>
      </c>
    </row>
    <row r="42" spans="1:28" x14ac:dyDescent="0.25">
      <c r="A42" s="32" t="s">
        <v>137</v>
      </c>
    </row>
    <row r="43" spans="1:28" ht="14.4" thickBot="1" x14ac:dyDescent="0.3">
      <c r="B43" s="68" t="s">
        <v>3</v>
      </c>
      <c r="C43" s="68" t="s">
        <v>4</v>
      </c>
      <c r="D43" s="68" t="s">
        <v>5</v>
      </c>
      <c r="E43" s="68" t="s">
        <v>6</v>
      </c>
      <c r="F43" s="68" t="s">
        <v>7</v>
      </c>
      <c r="G43" s="68" t="s">
        <v>8</v>
      </c>
      <c r="H43" s="68" t="s">
        <v>9</v>
      </c>
      <c r="I43" s="68" t="s">
        <v>10</v>
      </c>
      <c r="J43" s="68" t="s">
        <v>11</v>
      </c>
      <c r="K43" s="68" t="s">
        <v>12</v>
      </c>
      <c r="L43" s="68" t="s">
        <v>13</v>
      </c>
      <c r="M43" s="68" t="s">
        <v>14</v>
      </c>
      <c r="N43" s="69" t="s">
        <v>135</v>
      </c>
      <c r="O43" s="69" t="s">
        <v>136</v>
      </c>
      <c r="P43" s="69" t="s">
        <v>18</v>
      </c>
      <c r="Q43" s="68"/>
      <c r="R43" s="68"/>
      <c r="S43" s="68"/>
      <c r="T43" s="68"/>
      <c r="U43" s="68"/>
      <c r="V43" s="68"/>
      <c r="W43" s="68"/>
      <c r="X43" s="68"/>
      <c r="AB43" s="70"/>
    </row>
    <row r="44" spans="1:28" x14ac:dyDescent="0.25">
      <c r="A44" s="33" t="s">
        <v>340</v>
      </c>
      <c r="B44" s="105">
        <v>96</v>
      </c>
      <c r="C44" s="105">
        <v>94</v>
      </c>
      <c r="D44" s="105">
        <v>35</v>
      </c>
      <c r="E44" s="105">
        <v>124</v>
      </c>
      <c r="F44" s="105">
        <v>128</v>
      </c>
      <c r="G44" s="105">
        <v>121</v>
      </c>
      <c r="H44" s="105">
        <v>241</v>
      </c>
      <c r="I44" s="105">
        <v>11</v>
      </c>
      <c r="J44" s="105">
        <v>-172</v>
      </c>
      <c r="K44" s="105">
        <v>43</v>
      </c>
      <c r="L44" s="105">
        <v>232</v>
      </c>
      <c r="M44" s="105">
        <v>-676</v>
      </c>
      <c r="N44" s="112">
        <f>SUM(B44:M44)</f>
        <v>277</v>
      </c>
      <c r="O44" s="38">
        <f>AVERAGE(B44:M44)</f>
        <v>23.083333333333332</v>
      </c>
      <c r="P44" s="134">
        <f>MAX(B44:M44)</f>
        <v>241</v>
      </c>
      <c r="Q44" s="35"/>
      <c r="R44" s="35"/>
      <c r="S44" s="35"/>
      <c r="T44" s="35"/>
      <c r="U44" s="35"/>
      <c r="V44" s="35"/>
      <c r="W44" s="35"/>
      <c r="X44" s="35"/>
      <c r="AB44" s="71"/>
    </row>
    <row r="45" spans="1:28" x14ac:dyDescent="0.25">
      <c r="A45" s="33" t="s">
        <v>386</v>
      </c>
      <c r="B45" s="105">
        <v>-156</v>
      </c>
      <c r="C45" s="105">
        <v>30</v>
      </c>
      <c r="D45" s="105">
        <v>24</v>
      </c>
      <c r="E45" s="105">
        <v>44</v>
      </c>
      <c r="F45" s="105">
        <v>115</v>
      </c>
      <c r="G45" s="105">
        <v>97</v>
      </c>
      <c r="H45" s="105">
        <v>84</v>
      </c>
      <c r="I45" s="105">
        <v>144</v>
      </c>
      <c r="J45" s="105">
        <v>354</v>
      </c>
      <c r="K45" s="105">
        <v>-46</v>
      </c>
      <c r="L45" s="105">
        <v>-510</v>
      </c>
      <c r="M45" s="105">
        <v>-103</v>
      </c>
      <c r="N45" s="103">
        <f>SUM(B45:M45)</f>
        <v>77</v>
      </c>
      <c r="O45" s="41">
        <f>AVERAGE(B45:M45)</f>
        <v>6.416666666666667</v>
      </c>
      <c r="P45" s="132">
        <f>MAX(B45:M45)</f>
        <v>354</v>
      </c>
    </row>
    <row r="46" spans="1:28" x14ac:dyDescent="0.25">
      <c r="A46" s="33" t="s">
        <v>47</v>
      </c>
      <c r="B46" s="105">
        <f t="shared" ref="B46:C46" si="3">SUM(B45-B44)</f>
        <v>-252</v>
      </c>
      <c r="C46" s="105">
        <f t="shared" si="3"/>
        <v>-64</v>
      </c>
      <c r="D46" s="105">
        <f t="shared" ref="D46:E46" si="4">SUM(D45-D44)</f>
        <v>-11</v>
      </c>
      <c r="E46" s="105">
        <f t="shared" si="4"/>
        <v>-80</v>
      </c>
      <c r="F46" s="105">
        <f t="shared" ref="F46:G46" si="5">SUM(F45-F44)</f>
        <v>-13</v>
      </c>
      <c r="G46" s="105">
        <f t="shared" si="5"/>
        <v>-24</v>
      </c>
      <c r="H46" s="105">
        <f t="shared" ref="H46:I46" si="6">SUM(H45-H44)</f>
        <v>-157</v>
      </c>
      <c r="I46" s="105">
        <f t="shared" si="6"/>
        <v>133</v>
      </c>
      <c r="J46" s="105">
        <f t="shared" ref="J46:K46" si="7">SUM(J45-J44)</f>
        <v>526</v>
      </c>
      <c r="K46" s="105">
        <f t="shared" si="7"/>
        <v>-89</v>
      </c>
      <c r="L46" s="105">
        <f t="shared" ref="L46:M46" si="8">SUM(L45-L44)</f>
        <v>-742</v>
      </c>
      <c r="M46" s="105">
        <f t="shared" si="8"/>
        <v>573</v>
      </c>
      <c r="N46" s="103">
        <f>SUM(B46:M46)</f>
        <v>-200</v>
      </c>
    </row>
    <row r="47" spans="1:28" x14ac:dyDescent="0.25">
      <c r="A47" s="33" t="s">
        <v>48</v>
      </c>
      <c r="B47" s="44">
        <f t="shared" ref="B47:C47" si="9">SUM(B46/B44)</f>
        <v>-2.625</v>
      </c>
      <c r="C47" s="44">
        <f t="shared" si="9"/>
        <v>-0.68085106382978722</v>
      </c>
      <c r="D47" s="44">
        <f t="shared" ref="D47:E47" si="10">SUM(D46/D44)</f>
        <v>-0.31428571428571428</v>
      </c>
      <c r="E47" s="44">
        <f t="shared" si="10"/>
        <v>-0.64516129032258063</v>
      </c>
      <c r="F47" s="44">
        <f t="shared" ref="F47:G47" si="11">SUM(F46/F44)</f>
        <v>-0.1015625</v>
      </c>
      <c r="G47" s="44">
        <f t="shared" si="11"/>
        <v>-0.19834710743801653</v>
      </c>
      <c r="H47" s="44">
        <f t="shared" ref="H47:I47" si="12">SUM(H46/H44)</f>
        <v>-0.65145228215767637</v>
      </c>
      <c r="I47" s="44">
        <f t="shared" si="12"/>
        <v>12.090909090909092</v>
      </c>
      <c r="J47" s="44">
        <f t="shared" ref="J47:K47" si="13">SUM(J46/J44)</f>
        <v>-3.058139534883721</v>
      </c>
      <c r="K47" s="44">
        <f t="shared" si="13"/>
        <v>-2.0697674418604652</v>
      </c>
      <c r="L47" s="44">
        <f t="shared" ref="L47:M47" si="14">SUM(L46/L44)</f>
        <v>-3.1982758620689653</v>
      </c>
      <c r="M47" s="44">
        <f t="shared" si="14"/>
        <v>-0.84763313609467461</v>
      </c>
      <c r="N47" s="45">
        <f>SUM(N46/(B44+C44+D44+E44+F44+G44+H44+I44+J44+K44+L44+M44))</f>
        <v>-0.72202166064981954</v>
      </c>
      <c r="P47" s="46"/>
      <c r="Q47" s="46"/>
      <c r="R47" s="46"/>
      <c r="S47" s="46"/>
      <c r="T47" s="46"/>
      <c r="U47" s="46"/>
      <c r="V47" s="46"/>
      <c r="W47" s="46"/>
      <c r="X47" s="46"/>
    </row>
    <row r="48" spans="1:28" x14ac:dyDescent="0.25">
      <c r="A48" s="32" t="s">
        <v>148</v>
      </c>
    </row>
    <row r="49" spans="1:25" ht="14.4" thickBot="1" x14ac:dyDescent="0.3">
      <c r="B49" s="68" t="s">
        <v>3</v>
      </c>
      <c r="C49" s="68" t="s">
        <v>4</v>
      </c>
      <c r="D49" s="68" t="s">
        <v>5</v>
      </c>
      <c r="E49" s="68" t="s">
        <v>6</v>
      </c>
      <c r="F49" s="68" t="s">
        <v>7</v>
      </c>
      <c r="G49" s="68" t="s">
        <v>8</v>
      </c>
      <c r="H49" s="68" t="s">
        <v>9</v>
      </c>
      <c r="I49" s="68" t="s">
        <v>10</v>
      </c>
      <c r="J49" s="68" t="s">
        <v>11</v>
      </c>
      <c r="K49" s="68" t="s">
        <v>12</v>
      </c>
      <c r="L49" s="68" t="s">
        <v>13</v>
      </c>
      <c r="M49" s="68" t="s">
        <v>14</v>
      </c>
      <c r="N49" s="69" t="s">
        <v>135</v>
      </c>
      <c r="O49" s="69" t="s">
        <v>50</v>
      </c>
      <c r="P49" s="68"/>
      <c r="Q49" s="68"/>
      <c r="R49" s="68"/>
      <c r="S49" s="68"/>
      <c r="T49" s="68"/>
      <c r="U49" s="68"/>
      <c r="V49" s="68"/>
      <c r="W49" s="68"/>
      <c r="X49" s="68"/>
    </row>
    <row r="50" spans="1:25" x14ac:dyDescent="0.25">
      <c r="A50" s="48" t="s">
        <v>171</v>
      </c>
      <c r="B50" s="111">
        <v>208</v>
      </c>
      <c r="C50" s="111">
        <v>483</v>
      </c>
      <c r="D50" s="111">
        <v>569</v>
      </c>
      <c r="E50" s="111">
        <v>276</v>
      </c>
      <c r="F50" s="111">
        <v>324</v>
      </c>
      <c r="G50" s="111">
        <v>561</v>
      </c>
      <c r="H50" s="111">
        <v>501</v>
      </c>
      <c r="I50" s="111">
        <v>437</v>
      </c>
      <c r="J50" s="111">
        <v>398</v>
      </c>
      <c r="K50" s="111">
        <v>652</v>
      </c>
      <c r="L50" s="111">
        <v>376</v>
      </c>
      <c r="M50" s="111">
        <v>305</v>
      </c>
      <c r="N50" s="112">
        <f t="shared" ref="N50:N55" si="15">SUM(B50:M50)</f>
        <v>5090</v>
      </c>
      <c r="O50" s="36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x14ac:dyDescent="0.25">
      <c r="A51" s="33" t="s">
        <v>162</v>
      </c>
      <c r="B51" s="105">
        <v>280</v>
      </c>
      <c r="C51" s="105">
        <v>389</v>
      </c>
      <c r="D51" s="105">
        <v>410</v>
      </c>
      <c r="E51" s="105">
        <v>233</v>
      </c>
      <c r="F51" s="105">
        <v>1462</v>
      </c>
      <c r="G51" s="105">
        <v>1099</v>
      </c>
      <c r="H51" s="105">
        <v>213</v>
      </c>
      <c r="I51" s="105">
        <v>685</v>
      </c>
      <c r="J51" s="105">
        <v>755</v>
      </c>
      <c r="K51" s="105">
        <v>853</v>
      </c>
      <c r="L51" s="105">
        <v>867</v>
      </c>
      <c r="M51" s="105">
        <v>1121</v>
      </c>
      <c r="N51" s="103">
        <f t="shared" si="15"/>
        <v>8367</v>
      </c>
      <c r="O51" s="49">
        <f t="shared" ref="O51:O56" si="16">SUM((N51-N50)/N50)</f>
        <v>0.64381139489194494</v>
      </c>
    </row>
    <row r="52" spans="1:25" x14ac:dyDescent="0.25">
      <c r="A52" s="33" t="s">
        <v>163</v>
      </c>
      <c r="B52" s="105">
        <v>699</v>
      </c>
      <c r="C52" s="105">
        <v>429</v>
      </c>
      <c r="D52" s="105">
        <v>390</v>
      </c>
      <c r="E52" s="105">
        <v>347</v>
      </c>
      <c r="F52" s="105">
        <v>219</v>
      </c>
      <c r="G52" s="105">
        <v>684</v>
      </c>
      <c r="H52" s="105">
        <v>715</v>
      </c>
      <c r="I52" s="105">
        <v>718</v>
      </c>
      <c r="J52" s="105">
        <v>484</v>
      </c>
      <c r="K52" s="105">
        <v>735</v>
      </c>
      <c r="L52" s="105">
        <v>696</v>
      </c>
      <c r="M52" s="105">
        <v>-113</v>
      </c>
      <c r="N52" s="103">
        <f t="shared" si="15"/>
        <v>6003</v>
      </c>
      <c r="O52" s="49">
        <f t="shared" si="16"/>
        <v>-0.28253854428110436</v>
      </c>
    </row>
    <row r="53" spans="1:25" x14ac:dyDescent="0.25">
      <c r="A53" s="33" t="s">
        <v>154</v>
      </c>
      <c r="B53" s="105">
        <v>222</v>
      </c>
      <c r="C53" s="105">
        <v>411</v>
      </c>
      <c r="D53" s="105">
        <v>171</v>
      </c>
      <c r="E53" s="105">
        <v>160</v>
      </c>
      <c r="F53" s="105">
        <v>263</v>
      </c>
      <c r="G53" s="105">
        <v>396</v>
      </c>
      <c r="H53" s="105">
        <v>163</v>
      </c>
      <c r="I53" s="105">
        <v>260</v>
      </c>
      <c r="J53" s="105">
        <v>45</v>
      </c>
      <c r="K53" s="105">
        <v>12</v>
      </c>
      <c r="L53" s="105">
        <v>333</v>
      </c>
      <c r="M53" s="105">
        <v>206</v>
      </c>
      <c r="N53" s="103">
        <f t="shared" si="15"/>
        <v>2642</v>
      </c>
      <c r="O53" s="49">
        <f t="shared" si="16"/>
        <v>-0.55988672330501421</v>
      </c>
    </row>
    <row r="54" spans="1:25" x14ac:dyDescent="0.25">
      <c r="A54" s="33" t="s">
        <v>147</v>
      </c>
      <c r="B54" s="105">
        <v>344</v>
      </c>
      <c r="C54" s="105">
        <v>574</v>
      </c>
      <c r="D54" s="105">
        <v>739</v>
      </c>
      <c r="E54" s="105">
        <v>407</v>
      </c>
      <c r="F54" s="105">
        <v>390</v>
      </c>
      <c r="G54" s="105">
        <v>61</v>
      </c>
      <c r="H54" s="105">
        <v>516</v>
      </c>
      <c r="I54" s="105">
        <v>388</v>
      </c>
      <c r="J54" s="105">
        <v>546</v>
      </c>
      <c r="K54" s="105">
        <v>98</v>
      </c>
      <c r="L54" s="105">
        <v>151</v>
      </c>
      <c r="M54" s="105">
        <v>662</v>
      </c>
      <c r="N54" s="103">
        <f t="shared" si="15"/>
        <v>4876</v>
      </c>
      <c r="O54" s="49">
        <f t="shared" si="16"/>
        <v>0.84557153671461016</v>
      </c>
    </row>
    <row r="55" spans="1:25" x14ac:dyDescent="0.25">
      <c r="A55" s="33" t="s">
        <v>146</v>
      </c>
      <c r="B55" s="105">
        <v>210</v>
      </c>
      <c r="C55" s="105">
        <v>335</v>
      </c>
      <c r="D55" s="105">
        <v>590</v>
      </c>
      <c r="E55" s="105">
        <v>149</v>
      </c>
      <c r="F55" s="105">
        <v>403</v>
      </c>
      <c r="G55" s="105">
        <v>-114</v>
      </c>
      <c r="H55" s="105">
        <v>571</v>
      </c>
      <c r="I55" s="105">
        <v>353</v>
      </c>
      <c r="J55" s="105">
        <v>-61</v>
      </c>
      <c r="K55" s="105">
        <v>952</v>
      </c>
      <c r="L55" s="105">
        <v>400</v>
      </c>
      <c r="M55" s="105">
        <v>193</v>
      </c>
      <c r="N55" s="103">
        <f t="shared" si="15"/>
        <v>3981</v>
      </c>
      <c r="O55" s="49">
        <f t="shared" si="16"/>
        <v>-0.18355209187858901</v>
      </c>
    </row>
    <row r="56" spans="1:25" x14ac:dyDescent="0.25">
      <c r="A56" s="33" t="s">
        <v>159</v>
      </c>
      <c r="B56" s="105">
        <v>115</v>
      </c>
      <c r="C56" s="105">
        <v>160</v>
      </c>
      <c r="D56" s="105">
        <v>126</v>
      </c>
      <c r="E56" s="105">
        <v>77</v>
      </c>
      <c r="F56" s="105">
        <v>97</v>
      </c>
      <c r="G56" s="105">
        <v>99</v>
      </c>
      <c r="H56" s="105">
        <v>110</v>
      </c>
      <c r="I56" s="105">
        <v>241</v>
      </c>
      <c r="J56" s="105">
        <v>21</v>
      </c>
      <c r="K56" s="105">
        <v>513</v>
      </c>
      <c r="L56" s="105">
        <v>411</v>
      </c>
      <c r="M56" s="105">
        <v>111</v>
      </c>
      <c r="N56" s="103">
        <f t="shared" ref="N56:N61" si="17">SUM(B56:M56)</f>
        <v>2081</v>
      </c>
      <c r="O56" s="49">
        <f t="shared" si="16"/>
        <v>-0.47726701833710122</v>
      </c>
    </row>
    <row r="57" spans="1:25" x14ac:dyDescent="0.25">
      <c r="A57" s="33" t="s">
        <v>183</v>
      </c>
      <c r="B57" s="105">
        <v>279</v>
      </c>
      <c r="C57" s="105">
        <v>375</v>
      </c>
      <c r="D57" s="105">
        <v>281</v>
      </c>
      <c r="E57" s="105">
        <v>324</v>
      </c>
      <c r="F57" s="105">
        <v>195</v>
      </c>
      <c r="G57" s="105">
        <v>303</v>
      </c>
      <c r="H57" s="105">
        <v>344</v>
      </c>
      <c r="I57" s="105">
        <v>408</v>
      </c>
      <c r="J57" s="105">
        <v>551</v>
      </c>
      <c r="K57" s="105">
        <v>-37</v>
      </c>
      <c r="L57" s="105">
        <v>658</v>
      </c>
      <c r="M57" s="105">
        <v>287</v>
      </c>
      <c r="N57" s="103">
        <f t="shared" si="17"/>
        <v>3968</v>
      </c>
      <c r="O57" s="49">
        <f t="shared" ref="O57:O62" si="18">SUM((N57-N56)/N56)</f>
        <v>0.90677558865929841</v>
      </c>
    </row>
    <row r="58" spans="1:25" x14ac:dyDescent="0.25">
      <c r="A58" s="33" t="s">
        <v>189</v>
      </c>
      <c r="B58" s="105">
        <v>178</v>
      </c>
      <c r="C58" s="105">
        <v>301</v>
      </c>
      <c r="D58" s="105">
        <v>351</v>
      </c>
      <c r="E58" s="105">
        <v>197</v>
      </c>
      <c r="F58" s="105">
        <v>329</v>
      </c>
      <c r="G58" s="105">
        <v>1153</v>
      </c>
      <c r="H58" s="105">
        <v>566</v>
      </c>
      <c r="I58" s="105">
        <v>510</v>
      </c>
      <c r="J58" s="105">
        <v>-38</v>
      </c>
      <c r="K58" s="105">
        <v>583</v>
      </c>
      <c r="L58" s="105">
        <v>574</v>
      </c>
      <c r="M58" s="105">
        <v>483</v>
      </c>
      <c r="N58" s="103">
        <f t="shared" si="17"/>
        <v>5187</v>
      </c>
      <c r="O58" s="49">
        <f t="shared" si="18"/>
        <v>0.30720766129032256</v>
      </c>
    </row>
    <row r="59" spans="1:25" x14ac:dyDescent="0.25">
      <c r="A59" s="33" t="s">
        <v>242</v>
      </c>
      <c r="B59" s="105">
        <v>231</v>
      </c>
      <c r="C59" s="105">
        <v>372</v>
      </c>
      <c r="D59" s="105">
        <v>497</v>
      </c>
      <c r="E59" s="105">
        <v>365</v>
      </c>
      <c r="F59" s="105">
        <v>572</v>
      </c>
      <c r="G59" s="105">
        <v>594</v>
      </c>
      <c r="H59" s="105">
        <v>631</v>
      </c>
      <c r="I59" s="105">
        <v>360</v>
      </c>
      <c r="J59" s="105">
        <v>884</v>
      </c>
      <c r="K59" s="105">
        <v>528</v>
      </c>
      <c r="L59" s="105">
        <v>-162</v>
      </c>
      <c r="M59" s="105">
        <v>399</v>
      </c>
      <c r="N59" s="103">
        <f t="shared" si="17"/>
        <v>5271</v>
      </c>
      <c r="O59" s="49">
        <f t="shared" si="18"/>
        <v>1.6194331983805668E-2</v>
      </c>
    </row>
    <row r="60" spans="1:25" x14ac:dyDescent="0.25">
      <c r="A60" s="33" t="s">
        <v>271</v>
      </c>
      <c r="B60" s="105">
        <v>182</v>
      </c>
      <c r="C60" s="105">
        <v>511</v>
      </c>
      <c r="D60" s="105">
        <v>406</v>
      </c>
      <c r="E60" s="105">
        <v>359</v>
      </c>
      <c r="F60" s="105">
        <v>675</v>
      </c>
      <c r="G60" s="105">
        <v>336</v>
      </c>
      <c r="H60" s="105">
        <v>442</v>
      </c>
      <c r="I60" s="105">
        <v>-494</v>
      </c>
      <c r="J60" s="105">
        <v>-664</v>
      </c>
      <c r="K60" s="105">
        <v>1048</v>
      </c>
      <c r="L60" s="105">
        <v>53</v>
      </c>
      <c r="M60" s="105">
        <v>592</v>
      </c>
      <c r="N60" s="103">
        <f t="shared" si="17"/>
        <v>3446</v>
      </c>
      <c r="O60" s="49">
        <f t="shared" si="18"/>
        <v>-0.34623411117435021</v>
      </c>
    </row>
    <row r="61" spans="1:25" x14ac:dyDescent="0.25">
      <c r="A61" s="33" t="s">
        <v>291</v>
      </c>
      <c r="B61" s="105">
        <v>486</v>
      </c>
      <c r="C61" s="105">
        <v>421</v>
      </c>
      <c r="D61" s="105">
        <v>316</v>
      </c>
      <c r="E61" s="105">
        <v>83</v>
      </c>
      <c r="F61" s="105">
        <v>336</v>
      </c>
      <c r="G61" s="105">
        <v>420</v>
      </c>
      <c r="H61" s="105">
        <v>331</v>
      </c>
      <c r="I61" s="105">
        <v>375</v>
      </c>
      <c r="J61" s="105">
        <v>589</v>
      </c>
      <c r="K61" s="105">
        <v>582</v>
      </c>
      <c r="L61" s="105">
        <v>768</v>
      </c>
      <c r="M61" s="105">
        <v>666</v>
      </c>
      <c r="N61" s="103">
        <f t="shared" si="17"/>
        <v>5373</v>
      </c>
      <c r="O61" s="49">
        <f t="shared" si="18"/>
        <v>0.55919907138711544</v>
      </c>
    </row>
    <row r="62" spans="1:25" x14ac:dyDescent="0.25">
      <c r="A62" s="33" t="s">
        <v>302</v>
      </c>
      <c r="B62" s="105">
        <v>375</v>
      </c>
      <c r="C62" s="105">
        <v>442</v>
      </c>
      <c r="D62" s="105">
        <v>248</v>
      </c>
      <c r="E62" s="105">
        <v>330</v>
      </c>
      <c r="F62" s="105">
        <v>348</v>
      </c>
      <c r="G62" s="105">
        <v>308</v>
      </c>
      <c r="H62" s="105">
        <v>-1504</v>
      </c>
      <c r="I62" s="105">
        <v>-1498</v>
      </c>
      <c r="J62" s="105">
        <v>545</v>
      </c>
      <c r="K62" s="105">
        <v>793</v>
      </c>
      <c r="L62" s="105">
        <v>670</v>
      </c>
      <c r="M62" s="105">
        <v>790</v>
      </c>
      <c r="N62" s="103">
        <f t="shared" ref="N62:N63" si="19">SUM(B62:M62)</f>
        <v>1847</v>
      </c>
      <c r="O62" s="49">
        <f t="shared" si="18"/>
        <v>-0.65624418388237482</v>
      </c>
    </row>
    <row r="63" spans="1:25" x14ac:dyDescent="0.25">
      <c r="A63" s="33" t="s">
        <v>311</v>
      </c>
      <c r="B63" s="105">
        <v>468</v>
      </c>
      <c r="C63" s="105">
        <v>277</v>
      </c>
      <c r="D63" s="105">
        <v>261</v>
      </c>
      <c r="E63" s="105">
        <v>9</v>
      </c>
      <c r="F63" s="105">
        <v>167</v>
      </c>
      <c r="G63" s="105">
        <v>312</v>
      </c>
      <c r="H63" s="105">
        <v>253</v>
      </c>
      <c r="I63" s="105">
        <v>251</v>
      </c>
      <c r="J63" s="105">
        <v>345</v>
      </c>
      <c r="K63" s="105">
        <v>384</v>
      </c>
      <c r="L63" s="105">
        <v>269</v>
      </c>
      <c r="M63" s="105">
        <v>116</v>
      </c>
      <c r="N63" s="103">
        <f t="shared" si="19"/>
        <v>3112</v>
      </c>
      <c r="O63" s="49">
        <f t="shared" ref="O63" si="20">SUM((N63-N62)/N62)</f>
        <v>0.68489442338927986</v>
      </c>
    </row>
    <row r="64" spans="1:25" x14ac:dyDescent="0.25">
      <c r="A64" s="33" t="s">
        <v>324</v>
      </c>
      <c r="B64" s="105">
        <v>33</v>
      </c>
      <c r="C64" s="105">
        <v>0</v>
      </c>
      <c r="D64" s="105">
        <v>153</v>
      </c>
      <c r="E64" s="105">
        <v>69</v>
      </c>
      <c r="F64" s="105">
        <v>114</v>
      </c>
      <c r="G64" s="105">
        <v>79</v>
      </c>
      <c r="H64" s="105">
        <v>-250</v>
      </c>
      <c r="I64" s="105">
        <v>121</v>
      </c>
      <c r="J64" s="105">
        <v>259</v>
      </c>
      <c r="K64" s="105">
        <v>284</v>
      </c>
      <c r="L64" s="105">
        <v>145</v>
      </c>
      <c r="M64" s="105">
        <v>153</v>
      </c>
      <c r="N64" s="103">
        <f t="shared" ref="N64" si="21">SUM(B64:M64)</f>
        <v>1160</v>
      </c>
      <c r="O64" s="49">
        <f t="shared" ref="O64" si="22">SUM((N64-N63)/N63)</f>
        <v>-0.62724935732647813</v>
      </c>
    </row>
    <row r="65" spans="1:15" x14ac:dyDescent="0.25">
      <c r="A65" s="33" t="s">
        <v>340</v>
      </c>
      <c r="B65" s="105">
        <v>96</v>
      </c>
      <c r="C65" s="105">
        <v>94</v>
      </c>
      <c r="D65" s="105">
        <v>35</v>
      </c>
      <c r="E65" s="105">
        <v>124</v>
      </c>
      <c r="F65" s="105">
        <v>128</v>
      </c>
      <c r="G65" s="105">
        <v>121</v>
      </c>
      <c r="H65" s="105">
        <v>241</v>
      </c>
      <c r="I65" s="105">
        <v>11</v>
      </c>
      <c r="J65" s="105">
        <v>-172</v>
      </c>
      <c r="K65" s="105">
        <v>43</v>
      </c>
      <c r="L65" s="105">
        <v>232</v>
      </c>
      <c r="M65" s="105">
        <v>-676</v>
      </c>
      <c r="N65" s="103">
        <f t="shared" ref="N65" si="23">SUM(B65:M65)</f>
        <v>277</v>
      </c>
      <c r="O65" s="49">
        <f t="shared" ref="O65" si="24">SUM((N65-N64)/N64)</f>
        <v>-0.76120689655172413</v>
      </c>
    </row>
    <row r="66" spans="1:15" x14ac:dyDescent="0.25">
      <c r="A66" s="33" t="s">
        <v>386</v>
      </c>
      <c r="B66" s="32">
        <v>-156</v>
      </c>
      <c r="C66" s="32">
        <v>30</v>
      </c>
      <c r="D66" s="32">
        <v>24</v>
      </c>
      <c r="E66" s="32">
        <v>44</v>
      </c>
      <c r="F66" s="32">
        <v>115</v>
      </c>
      <c r="G66" s="32">
        <v>97</v>
      </c>
      <c r="H66" s="32">
        <v>84</v>
      </c>
      <c r="I66" s="32">
        <v>144</v>
      </c>
      <c r="J66" s="32">
        <v>354</v>
      </c>
      <c r="K66" s="32">
        <v>-46</v>
      </c>
      <c r="L66" s="32">
        <v>-510</v>
      </c>
      <c r="M66" s="32">
        <v>-103</v>
      </c>
      <c r="N66" s="103">
        <f t="shared" ref="N66" si="25">SUM(B66:M66)</f>
        <v>77</v>
      </c>
      <c r="O66" s="49">
        <f t="shared" ref="O66" si="26">SUM((N66-N65)/N65)</f>
        <v>-0.72202166064981954</v>
      </c>
    </row>
  </sheetData>
  <phoneticPr fontId="0" type="noConversion"/>
  <pageMargins left="0.5" right="0.5" top="0.5" bottom="0.5" header="0.5" footer="0.5"/>
  <pageSetup scale="48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="80" workbookViewId="0">
      <pane xSplit="1" ySplit="2" topLeftCell="B8" activePane="bottomRight" state="frozen"/>
      <selection pane="topRight" activeCell="B1" sqref="B1"/>
      <selection pane="bottomLeft" activeCell="A3" sqref="A3"/>
      <selection pane="bottomRight" activeCell="B16" sqref="B16"/>
    </sheetView>
  </sheetViews>
  <sheetFormatPr defaultColWidth="8.90625" defaultRowHeight="13.8" x14ac:dyDescent="0.25"/>
  <cols>
    <col min="1" max="1" width="11.81640625" style="32" customWidth="1"/>
    <col min="2" max="16" width="9.81640625" style="32" customWidth="1"/>
    <col min="17" max="16384" width="8.90625" style="32"/>
  </cols>
  <sheetData>
    <row r="1" spans="1:17" x14ac:dyDescent="0.25">
      <c r="D1" s="32" t="s">
        <v>391</v>
      </c>
      <c r="M1" s="32" t="s">
        <v>392</v>
      </c>
    </row>
    <row r="2" spans="1:17" ht="14.4" thickBot="1" x14ac:dyDescent="0.3">
      <c r="A2" s="69"/>
      <c r="B2" s="68" t="s">
        <v>3</v>
      </c>
      <c r="C2" s="68" t="s">
        <v>4</v>
      </c>
      <c r="D2" s="68" t="s">
        <v>5</v>
      </c>
      <c r="E2" s="68" t="s">
        <v>6</v>
      </c>
      <c r="F2" s="68" t="s">
        <v>7</v>
      </c>
      <c r="G2" s="68" t="s">
        <v>8</v>
      </c>
      <c r="H2" s="68" t="s">
        <v>9</v>
      </c>
      <c r="I2" s="68" t="s">
        <v>10</v>
      </c>
      <c r="J2" s="68" t="s">
        <v>11</v>
      </c>
      <c r="K2" s="68" t="s">
        <v>12</v>
      </c>
      <c r="L2" s="68" t="s">
        <v>13</v>
      </c>
      <c r="M2" s="68" t="s">
        <v>14</v>
      </c>
      <c r="N2" s="69" t="s">
        <v>15</v>
      </c>
      <c r="O2" s="69" t="s">
        <v>17</v>
      </c>
      <c r="P2" s="69" t="s">
        <v>18</v>
      </c>
      <c r="Q2" s="72" t="s">
        <v>48</v>
      </c>
    </row>
    <row r="3" spans="1:17" x14ac:dyDescent="0.25">
      <c r="A3" s="36" t="s">
        <v>272</v>
      </c>
      <c r="B3" s="111">
        <v>1002</v>
      </c>
      <c r="C3" s="111">
        <v>1556</v>
      </c>
      <c r="D3" s="111">
        <v>1337</v>
      </c>
      <c r="E3" s="111">
        <v>524</v>
      </c>
      <c r="F3" s="111">
        <v>905</v>
      </c>
      <c r="G3" s="111">
        <v>1092</v>
      </c>
      <c r="H3" s="111">
        <v>1091</v>
      </c>
      <c r="I3" s="111">
        <v>1331</v>
      </c>
      <c r="J3" s="111">
        <v>506</v>
      </c>
      <c r="K3" s="111">
        <v>576</v>
      </c>
      <c r="L3" s="111">
        <v>618</v>
      </c>
      <c r="M3" s="111">
        <v>781</v>
      </c>
      <c r="N3" s="112">
        <f t="shared" ref="N3:N12" si="0">SUM(B3:M3)</f>
        <v>11319</v>
      </c>
      <c r="O3" s="114">
        <f t="shared" ref="O3:O12" si="1">AVERAGE(B3:M3)</f>
        <v>943.25</v>
      </c>
      <c r="P3" s="134">
        <f t="shared" ref="P3:P12" si="2">MAX(B3:M3)</f>
        <v>1556</v>
      </c>
      <c r="Q3" s="43">
        <f>SUM(N3/N12)</f>
        <v>0.44580543521071286</v>
      </c>
    </row>
    <row r="4" spans="1:17" x14ac:dyDescent="0.25">
      <c r="A4" s="32" t="s">
        <v>273</v>
      </c>
      <c r="B4" s="105">
        <v>762</v>
      </c>
      <c r="C4" s="105">
        <v>536</v>
      </c>
      <c r="D4" s="105">
        <v>411</v>
      </c>
      <c r="E4" s="105">
        <v>166</v>
      </c>
      <c r="F4" s="105">
        <v>355</v>
      </c>
      <c r="G4" s="105">
        <v>602</v>
      </c>
      <c r="H4" s="105">
        <v>362</v>
      </c>
      <c r="I4" s="105">
        <v>448</v>
      </c>
      <c r="J4" s="105">
        <v>120</v>
      </c>
      <c r="K4" s="105">
        <v>182</v>
      </c>
      <c r="L4" s="105">
        <v>76</v>
      </c>
      <c r="M4" s="105">
        <v>185</v>
      </c>
      <c r="N4" s="103">
        <f t="shared" si="0"/>
        <v>4205</v>
      </c>
      <c r="O4" s="107">
        <f t="shared" si="1"/>
        <v>350.41666666666669</v>
      </c>
      <c r="P4" s="132">
        <f t="shared" si="2"/>
        <v>762</v>
      </c>
      <c r="Q4" s="43">
        <f>SUM(N4/N12)</f>
        <v>0.16561638440330839</v>
      </c>
    </row>
    <row r="5" spans="1:17" x14ac:dyDescent="0.25">
      <c r="A5" s="32" t="s">
        <v>250</v>
      </c>
      <c r="B5" s="105">
        <v>0</v>
      </c>
      <c r="C5" s="105">
        <v>0</v>
      </c>
      <c r="D5" s="105">
        <v>0</v>
      </c>
      <c r="E5" s="105">
        <v>0</v>
      </c>
      <c r="F5" s="105">
        <v>0</v>
      </c>
      <c r="G5" s="105">
        <v>0</v>
      </c>
      <c r="H5" s="105">
        <v>0</v>
      </c>
      <c r="I5" s="105"/>
      <c r="J5" s="105"/>
      <c r="K5" s="105"/>
      <c r="L5" s="105"/>
      <c r="M5" s="105"/>
      <c r="N5" s="103">
        <f t="shared" si="0"/>
        <v>0</v>
      </c>
      <c r="O5" s="107">
        <f t="shared" si="1"/>
        <v>0</v>
      </c>
      <c r="P5" s="132">
        <f t="shared" si="2"/>
        <v>0</v>
      </c>
      <c r="Q5" s="43">
        <f>SUM(N5/N12)</f>
        <v>0</v>
      </c>
    </row>
    <row r="6" spans="1:17" x14ac:dyDescent="0.25">
      <c r="A6" s="32" t="s">
        <v>317</v>
      </c>
      <c r="B6" s="105">
        <v>117</v>
      </c>
      <c r="C6" s="105">
        <v>411</v>
      </c>
      <c r="D6" s="105">
        <v>125</v>
      </c>
      <c r="E6" s="105">
        <v>171</v>
      </c>
      <c r="F6" s="105">
        <v>208</v>
      </c>
      <c r="G6" s="105">
        <v>140</v>
      </c>
      <c r="H6" s="105">
        <v>135</v>
      </c>
      <c r="I6" s="105">
        <v>14</v>
      </c>
      <c r="J6" s="105">
        <v>13</v>
      </c>
      <c r="K6" s="105">
        <v>12</v>
      </c>
      <c r="L6" s="105">
        <v>29</v>
      </c>
      <c r="M6" s="105">
        <v>60</v>
      </c>
      <c r="N6" s="103">
        <f t="shared" si="0"/>
        <v>1435</v>
      </c>
      <c r="O6" s="107">
        <f t="shared" si="1"/>
        <v>119.58333333333333</v>
      </c>
      <c r="P6" s="132">
        <f t="shared" si="2"/>
        <v>411</v>
      </c>
      <c r="Q6" s="43">
        <f>SUM(N6/N12)</f>
        <v>5.6518314296967312E-2</v>
      </c>
    </row>
    <row r="7" spans="1:17" x14ac:dyDescent="0.25">
      <c r="A7" s="32" t="s">
        <v>323</v>
      </c>
      <c r="B7" s="105">
        <v>75</v>
      </c>
      <c r="C7" s="105">
        <v>107</v>
      </c>
      <c r="D7" s="105">
        <v>95</v>
      </c>
      <c r="E7" s="105">
        <v>17</v>
      </c>
      <c r="F7" s="105">
        <v>29</v>
      </c>
      <c r="G7" s="105">
        <v>52</v>
      </c>
      <c r="H7" s="105">
        <v>66</v>
      </c>
      <c r="I7" s="105">
        <v>95</v>
      </c>
      <c r="J7" s="105">
        <v>1</v>
      </c>
      <c r="K7" s="105">
        <v>124</v>
      </c>
      <c r="L7" s="105">
        <v>1756</v>
      </c>
      <c r="M7" s="105">
        <v>826</v>
      </c>
      <c r="N7" s="103">
        <f t="shared" si="0"/>
        <v>3243</v>
      </c>
      <c r="O7" s="107">
        <f t="shared" ref="O7:O9" si="3">AVERAGE(B7:M7)</f>
        <v>270.25</v>
      </c>
      <c r="P7" s="132">
        <f t="shared" ref="P7:P9" si="4">MAX(B7:M7)</f>
        <v>1756</v>
      </c>
      <c r="Q7" s="43">
        <f>SUM(N7/N12)</f>
        <v>0.12772745175265854</v>
      </c>
    </row>
    <row r="8" spans="1:17" x14ac:dyDescent="0.25">
      <c r="A8" s="32" t="s">
        <v>477</v>
      </c>
      <c r="B8" s="105">
        <v>234</v>
      </c>
      <c r="C8" s="105">
        <v>136</v>
      </c>
      <c r="D8" s="105">
        <v>35</v>
      </c>
      <c r="E8" s="105">
        <v>7</v>
      </c>
      <c r="F8" s="105">
        <v>5</v>
      </c>
      <c r="G8" s="105">
        <v>0</v>
      </c>
      <c r="H8" s="105">
        <v>38</v>
      </c>
      <c r="I8" s="105">
        <v>1</v>
      </c>
      <c r="J8" s="105">
        <v>0</v>
      </c>
      <c r="K8" s="105">
        <v>5</v>
      </c>
      <c r="L8" s="105">
        <v>89</v>
      </c>
      <c r="M8" s="105">
        <v>0</v>
      </c>
      <c r="N8" s="103">
        <f t="shared" si="0"/>
        <v>550</v>
      </c>
      <c r="O8" s="107">
        <f t="shared" si="3"/>
        <v>45.833333333333336</v>
      </c>
      <c r="P8" s="132">
        <f t="shared" si="4"/>
        <v>234</v>
      </c>
      <c r="Q8" s="43">
        <f>SUM(N8/N12)</f>
        <v>2.1662071681764473E-2</v>
      </c>
    </row>
    <row r="9" spans="1:17" x14ac:dyDescent="0.25">
      <c r="A9" s="32" t="s">
        <v>478</v>
      </c>
      <c r="B9" s="105">
        <v>6</v>
      </c>
      <c r="C9" s="105">
        <v>19</v>
      </c>
      <c r="D9" s="105">
        <v>269</v>
      </c>
      <c r="E9" s="105">
        <v>73</v>
      </c>
      <c r="F9" s="105">
        <v>433</v>
      </c>
      <c r="G9" s="105">
        <v>443</v>
      </c>
      <c r="H9" s="105">
        <v>970</v>
      </c>
      <c r="I9" s="105">
        <v>42</v>
      </c>
      <c r="J9" s="105">
        <v>34</v>
      </c>
      <c r="K9" s="105">
        <v>80</v>
      </c>
      <c r="L9" s="105">
        <v>289</v>
      </c>
      <c r="M9" s="105">
        <v>100</v>
      </c>
      <c r="N9" s="103">
        <f t="shared" si="0"/>
        <v>2758</v>
      </c>
      <c r="O9" s="107">
        <f t="shared" si="3"/>
        <v>229.83333333333334</v>
      </c>
      <c r="P9" s="132">
        <f t="shared" si="4"/>
        <v>970</v>
      </c>
      <c r="Q9" s="43">
        <f>SUM(N9/N12)</f>
        <v>0.10862544308782986</v>
      </c>
    </row>
    <row r="10" spans="1:17" x14ac:dyDescent="0.25">
      <c r="A10" s="32" t="s">
        <v>360</v>
      </c>
      <c r="B10" s="105">
        <v>13</v>
      </c>
      <c r="C10" s="105">
        <v>9</v>
      </c>
      <c r="D10" s="105">
        <v>15</v>
      </c>
      <c r="E10" s="105">
        <v>2</v>
      </c>
      <c r="F10" s="105">
        <v>6</v>
      </c>
      <c r="G10" s="105">
        <v>2</v>
      </c>
      <c r="H10" s="105">
        <v>3</v>
      </c>
      <c r="I10" s="105">
        <v>78</v>
      </c>
      <c r="J10" s="105">
        <v>0</v>
      </c>
      <c r="K10" s="105">
        <v>0</v>
      </c>
      <c r="L10" s="105">
        <v>0</v>
      </c>
      <c r="M10" s="105">
        <v>0</v>
      </c>
      <c r="N10" s="103">
        <f t="shared" ref="N10" si="5">SUM(B10:M10)</f>
        <v>128</v>
      </c>
      <c r="O10" s="107">
        <f t="shared" ref="O10" si="6">AVERAGE(B10:M10)</f>
        <v>10.666666666666666</v>
      </c>
      <c r="P10" s="132">
        <f t="shared" ref="P10" si="7">MAX(B10:M10)</f>
        <v>78</v>
      </c>
      <c r="Q10" s="43">
        <f>SUM(N10/N12)</f>
        <v>5.041354864119732E-3</v>
      </c>
    </row>
    <row r="11" spans="1:17" x14ac:dyDescent="0.25">
      <c r="A11" s="32" t="s">
        <v>351</v>
      </c>
      <c r="B11" s="105">
        <v>220</v>
      </c>
      <c r="C11" s="105">
        <v>164</v>
      </c>
      <c r="D11" s="105">
        <v>266</v>
      </c>
      <c r="E11" s="105">
        <v>89</v>
      </c>
      <c r="F11" s="105">
        <v>140</v>
      </c>
      <c r="G11" s="105">
        <v>118</v>
      </c>
      <c r="H11" s="105">
        <v>145</v>
      </c>
      <c r="I11" s="105">
        <v>150</v>
      </c>
      <c r="J11" s="105">
        <v>114</v>
      </c>
      <c r="K11" s="105">
        <v>74</v>
      </c>
      <c r="L11" s="105">
        <v>180</v>
      </c>
      <c r="M11" s="105">
        <v>92</v>
      </c>
      <c r="N11" s="103">
        <f t="shared" si="0"/>
        <v>1752</v>
      </c>
      <c r="O11" s="107">
        <f t="shared" si="1"/>
        <v>146</v>
      </c>
      <c r="P11" s="132">
        <f t="shared" si="2"/>
        <v>266</v>
      </c>
      <c r="Q11" s="43">
        <f>SUM(N11/N12)</f>
        <v>6.9003544702638836E-2</v>
      </c>
    </row>
    <row r="12" spans="1:17" x14ac:dyDescent="0.25">
      <c r="A12" s="32" t="s">
        <v>174</v>
      </c>
      <c r="B12" s="103">
        <f t="shared" ref="B12:M12" si="8">SUM(B3:B11)</f>
        <v>2429</v>
      </c>
      <c r="C12" s="103">
        <f t="shared" si="8"/>
        <v>2938</v>
      </c>
      <c r="D12" s="103">
        <f t="shared" si="8"/>
        <v>2553</v>
      </c>
      <c r="E12" s="103">
        <f t="shared" si="8"/>
        <v>1049</v>
      </c>
      <c r="F12" s="103">
        <f t="shared" si="8"/>
        <v>2081</v>
      </c>
      <c r="G12" s="103">
        <f t="shared" si="8"/>
        <v>2449</v>
      </c>
      <c r="H12" s="103">
        <f t="shared" si="8"/>
        <v>2810</v>
      </c>
      <c r="I12" s="103">
        <f t="shared" si="8"/>
        <v>2159</v>
      </c>
      <c r="J12" s="103">
        <f t="shared" si="8"/>
        <v>788</v>
      </c>
      <c r="K12" s="103">
        <f t="shared" si="8"/>
        <v>1053</v>
      </c>
      <c r="L12" s="103">
        <f t="shared" si="8"/>
        <v>3037</v>
      </c>
      <c r="M12" s="103">
        <f t="shared" si="8"/>
        <v>2044</v>
      </c>
      <c r="N12" s="103">
        <f t="shared" si="0"/>
        <v>25390</v>
      </c>
      <c r="O12" s="107">
        <f t="shared" si="1"/>
        <v>2115.8333333333335</v>
      </c>
      <c r="P12" s="132">
        <f t="shared" si="2"/>
        <v>3037</v>
      </c>
    </row>
    <row r="13" spans="1:17" x14ac:dyDescent="0.25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20"/>
      <c r="P13" s="105"/>
    </row>
    <row r="14" spans="1:17" x14ac:dyDescent="0.25">
      <c r="A14" s="32" t="s">
        <v>97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 t="s">
        <v>97</v>
      </c>
      <c r="N14" s="105"/>
      <c r="O14" s="20"/>
      <c r="P14" s="105"/>
    </row>
    <row r="15" spans="1:17" x14ac:dyDescent="0.25">
      <c r="A15" s="33" t="s">
        <v>340</v>
      </c>
      <c r="B15" s="105">
        <v>4027</v>
      </c>
      <c r="C15" s="105">
        <v>4216</v>
      </c>
      <c r="D15" s="105">
        <v>3568</v>
      </c>
      <c r="E15" s="105">
        <v>987</v>
      </c>
      <c r="F15" s="105">
        <v>1614</v>
      </c>
      <c r="G15" s="105">
        <v>2454</v>
      </c>
      <c r="H15" s="105">
        <v>2917</v>
      </c>
      <c r="I15" s="105">
        <v>2703</v>
      </c>
      <c r="J15" s="105">
        <v>1299</v>
      </c>
      <c r="K15" s="105">
        <v>1324</v>
      </c>
      <c r="L15" s="105">
        <v>2108</v>
      </c>
      <c r="M15" s="105">
        <v>1507</v>
      </c>
      <c r="N15" s="103">
        <f>SUM(B15:M15)</f>
        <v>28724</v>
      </c>
      <c r="O15" s="107">
        <f>AVERAGE(B15:M15)</f>
        <v>2393.6666666666665</v>
      </c>
      <c r="P15" s="132">
        <f>MAX(B15:M15)</f>
        <v>4216</v>
      </c>
    </row>
    <row r="16" spans="1:17" x14ac:dyDescent="0.25">
      <c r="A16" s="33" t="s">
        <v>386</v>
      </c>
      <c r="B16" s="105">
        <v>2429</v>
      </c>
      <c r="C16" s="105">
        <v>2938</v>
      </c>
      <c r="D16" s="105">
        <v>2553</v>
      </c>
      <c r="E16" s="105">
        <v>1049</v>
      </c>
      <c r="F16" s="105">
        <v>2081</v>
      </c>
      <c r="G16" s="105">
        <v>2449</v>
      </c>
      <c r="H16" s="105">
        <v>2810</v>
      </c>
      <c r="I16" s="105">
        <v>2159</v>
      </c>
      <c r="J16" s="105">
        <v>788</v>
      </c>
      <c r="K16" s="105">
        <v>1053</v>
      </c>
      <c r="L16" s="105">
        <v>3037</v>
      </c>
      <c r="M16" s="105">
        <v>2044</v>
      </c>
      <c r="N16" s="103">
        <f>SUM(B16:M16)</f>
        <v>25390</v>
      </c>
      <c r="O16" s="107">
        <f>AVERAGE(B16:M16)</f>
        <v>2115.8333333333335</v>
      </c>
      <c r="P16" s="132">
        <f>MAX(B16:M16)</f>
        <v>3037</v>
      </c>
    </row>
    <row r="17" spans="1:16" x14ac:dyDescent="0.25">
      <c r="A17" s="33" t="s">
        <v>47</v>
      </c>
      <c r="B17" s="105">
        <f t="shared" ref="B17:C17" si="9">SUM(B16-B15)</f>
        <v>-1598</v>
      </c>
      <c r="C17" s="105">
        <f t="shared" si="9"/>
        <v>-1278</v>
      </c>
      <c r="D17" s="105">
        <f t="shared" ref="D17:E17" si="10">SUM(D16-D15)</f>
        <v>-1015</v>
      </c>
      <c r="E17" s="105">
        <f t="shared" si="10"/>
        <v>62</v>
      </c>
      <c r="F17" s="105">
        <f t="shared" ref="F17:G17" si="11">SUM(F16-F15)</f>
        <v>467</v>
      </c>
      <c r="G17" s="105">
        <f t="shared" si="11"/>
        <v>-5</v>
      </c>
      <c r="H17" s="105">
        <f t="shared" ref="H17:I17" si="12">SUM(H16-H15)</f>
        <v>-107</v>
      </c>
      <c r="I17" s="105">
        <f t="shared" si="12"/>
        <v>-544</v>
      </c>
      <c r="J17" s="105">
        <f t="shared" ref="J17:K17" si="13">SUM(J16-J15)</f>
        <v>-511</v>
      </c>
      <c r="K17" s="105">
        <f t="shared" si="13"/>
        <v>-271</v>
      </c>
      <c r="L17" s="105">
        <f t="shared" ref="L17:M17" si="14">SUM(L16-L15)</f>
        <v>929</v>
      </c>
      <c r="M17" s="105">
        <f t="shared" si="14"/>
        <v>537</v>
      </c>
      <c r="N17" s="113">
        <f>SUM(B17:M17)</f>
        <v>-3334</v>
      </c>
      <c r="P17" s="105"/>
    </row>
    <row r="18" spans="1:16" x14ac:dyDescent="0.25">
      <c r="A18" s="33" t="s">
        <v>48</v>
      </c>
      <c r="B18" s="73">
        <f t="shared" ref="B18:C18" si="15">SUM(B17/B15)</f>
        <v>-0.39682145517755152</v>
      </c>
      <c r="C18" s="73">
        <f t="shared" si="15"/>
        <v>-0.30313092979127132</v>
      </c>
      <c r="D18" s="73">
        <f t="shared" ref="D18:E18" si="16">SUM(D17/D15)</f>
        <v>-0.28447309417040356</v>
      </c>
      <c r="E18" s="73">
        <f t="shared" si="16"/>
        <v>6.2816616008105369E-2</v>
      </c>
      <c r="F18" s="73">
        <f t="shared" ref="F18:G18" si="17">SUM(F17/F15)</f>
        <v>0.28934324659231725</v>
      </c>
      <c r="G18" s="73">
        <f t="shared" si="17"/>
        <v>-2.0374898125509371E-3</v>
      </c>
      <c r="H18" s="73">
        <f t="shared" ref="H18:I18" si="18">SUM(H17/H15)</f>
        <v>-3.6681522111758659E-2</v>
      </c>
      <c r="I18" s="73">
        <f t="shared" si="18"/>
        <v>-0.20125786163522014</v>
      </c>
      <c r="J18" s="73">
        <f t="shared" ref="J18:K18" si="19">SUM(J17/J15)</f>
        <v>-0.39337952270977677</v>
      </c>
      <c r="K18" s="73">
        <f t="shared" si="19"/>
        <v>-0.20468277945619334</v>
      </c>
      <c r="L18" s="73">
        <f t="shared" ref="L18:M18" si="20">SUM(L17/L15)</f>
        <v>0.44070208728652749</v>
      </c>
      <c r="M18" s="73">
        <f t="shared" si="20"/>
        <v>0.35633709356337095</v>
      </c>
      <c r="N18" s="73">
        <f>SUM(N17/(B15+C15+D15+E15+F15+G15+H15+I15+J15+K15+L15+M15))</f>
        <v>-0.1160701852109734</v>
      </c>
      <c r="P18" s="105"/>
    </row>
    <row r="19" spans="1:16" x14ac:dyDescent="0.25">
      <c r="P19" s="105"/>
    </row>
    <row r="20" spans="1:16" x14ac:dyDescent="0.25">
      <c r="A20" s="32" t="s">
        <v>148</v>
      </c>
      <c r="K20" s="32" t="s">
        <v>148</v>
      </c>
      <c r="O20" s="69" t="s">
        <v>50</v>
      </c>
      <c r="P20" s="105"/>
    </row>
    <row r="21" spans="1:16" x14ac:dyDescent="0.25">
      <c r="A21" s="69" t="s">
        <v>167</v>
      </c>
      <c r="B21" s="105">
        <v>6090</v>
      </c>
      <c r="C21" s="105">
        <v>6849</v>
      </c>
      <c r="D21" s="105">
        <v>5807</v>
      </c>
      <c r="E21" s="105">
        <v>2665</v>
      </c>
      <c r="F21" s="105">
        <v>2374</v>
      </c>
      <c r="G21" s="105">
        <v>6011</v>
      </c>
      <c r="H21" s="105">
        <v>6259</v>
      </c>
      <c r="I21" s="105">
        <v>6459</v>
      </c>
      <c r="J21" s="105">
        <v>1567</v>
      </c>
      <c r="K21" s="105">
        <v>3435</v>
      </c>
      <c r="L21" s="105">
        <v>2502</v>
      </c>
      <c r="M21" s="105">
        <v>1496</v>
      </c>
      <c r="N21" s="103">
        <f t="shared" ref="N21:N34" si="21">SUM(B21:M21)</f>
        <v>51514</v>
      </c>
      <c r="O21" s="35"/>
      <c r="P21" s="105"/>
    </row>
    <row r="22" spans="1:16" x14ac:dyDescent="0.25">
      <c r="A22" s="33" t="s">
        <v>168</v>
      </c>
      <c r="B22" s="105">
        <v>5652</v>
      </c>
      <c r="C22" s="105">
        <v>5970</v>
      </c>
      <c r="D22" s="105">
        <v>6385</v>
      </c>
      <c r="E22" s="105">
        <v>2535</v>
      </c>
      <c r="F22" s="105">
        <v>2921</v>
      </c>
      <c r="G22" s="105">
        <v>5358</v>
      </c>
      <c r="H22" s="105">
        <v>6372</v>
      </c>
      <c r="I22" s="105">
        <v>6421</v>
      </c>
      <c r="J22" s="105">
        <v>1861</v>
      </c>
      <c r="K22" s="105">
        <v>3564</v>
      </c>
      <c r="L22" s="105">
        <v>1757</v>
      </c>
      <c r="M22" s="105">
        <v>1363</v>
      </c>
      <c r="N22" s="103">
        <f t="shared" si="21"/>
        <v>50159</v>
      </c>
      <c r="O22" s="49">
        <f t="shared" ref="O22:O34" si="22">SUM((N22-N21)/N21)</f>
        <v>-2.6303529137710138E-2</v>
      </c>
      <c r="P22" s="105"/>
    </row>
    <row r="23" spans="1:16" x14ac:dyDescent="0.25">
      <c r="A23" s="33" t="s">
        <v>169</v>
      </c>
      <c r="B23" s="105">
        <v>5535</v>
      </c>
      <c r="C23" s="105">
        <v>6713</v>
      </c>
      <c r="D23" s="105">
        <v>6900</v>
      </c>
      <c r="E23" s="105">
        <v>2382</v>
      </c>
      <c r="F23" s="105">
        <v>3272</v>
      </c>
      <c r="G23" s="105">
        <v>5765</v>
      </c>
      <c r="H23" s="105">
        <v>6242</v>
      </c>
      <c r="I23" s="105">
        <v>6667</v>
      </c>
      <c r="J23" s="105">
        <v>1256</v>
      </c>
      <c r="K23" s="105">
        <v>3662</v>
      </c>
      <c r="L23" s="105">
        <v>1952</v>
      </c>
      <c r="M23" s="105">
        <v>1647</v>
      </c>
      <c r="N23" s="103">
        <f t="shared" si="21"/>
        <v>51993</v>
      </c>
      <c r="O23" s="49">
        <f t="shared" si="22"/>
        <v>3.6563727347036425E-2</v>
      </c>
      <c r="P23" s="105"/>
    </row>
    <row r="24" spans="1:16" x14ac:dyDescent="0.25">
      <c r="A24" s="33" t="s">
        <v>170</v>
      </c>
      <c r="B24" s="105">
        <v>5134</v>
      </c>
      <c r="C24" s="105">
        <v>6820</v>
      </c>
      <c r="D24" s="105">
        <v>7393</v>
      </c>
      <c r="E24" s="105">
        <v>2068</v>
      </c>
      <c r="F24" s="105">
        <v>3542</v>
      </c>
      <c r="G24" s="105">
        <v>6620</v>
      </c>
      <c r="H24" s="105">
        <v>6811</v>
      </c>
      <c r="I24" s="105">
        <v>7740</v>
      </c>
      <c r="J24" s="105">
        <v>1188</v>
      </c>
      <c r="K24" s="105">
        <v>4353</v>
      </c>
      <c r="L24" s="105">
        <v>2228</v>
      </c>
      <c r="M24" s="105">
        <v>1143</v>
      </c>
      <c r="N24" s="103">
        <f t="shared" si="21"/>
        <v>55040</v>
      </c>
      <c r="O24" s="49">
        <f t="shared" si="22"/>
        <v>5.8604042851922375E-2</v>
      </c>
      <c r="P24" s="105"/>
    </row>
    <row r="25" spans="1:16" x14ac:dyDescent="0.25">
      <c r="A25" s="33" t="s">
        <v>171</v>
      </c>
      <c r="B25" s="105">
        <v>4415</v>
      </c>
      <c r="C25" s="105">
        <v>6320</v>
      </c>
      <c r="D25" s="105">
        <v>5999</v>
      </c>
      <c r="E25" s="105">
        <v>3096</v>
      </c>
      <c r="F25" s="105">
        <v>3742</v>
      </c>
      <c r="G25" s="105">
        <v>6285</v>
      </c>
      <c r="H25" s="105">
        <v>6079</v>
      </c>
      <c r="I25" s="105">
        <v>6769</v>
      </c>
      <c r="J25" s="105">
        <v>953</v>
      </c>
      <c r="K25" s="105">
        <v>3155</v>
      </c>
      <c r="L25" s="105">
        <v>2137</v>
      </c>
      <c r="M25" s="105">
        <v>1194</v>
      </c>
      <c r="N25" s="103">
        <f t="shared" si="21"/>
        <v>50144</v>
      </c>
      <c r="O25" s="49">
        <f t="shared" si="22"/>
        <v>-8.895348837209302E-2</v>
      </c>
      <c r="P25" s="105"/>
    </row>
    <row r="26" spans="1:16" x14ac:dyDescent="0.25">
      <c r="A26" s="33" t="s">
        <v>162</v>
      </c>
      <c r="B26" s="105">
        <v>4887</v>
      </c>
      <c r="C26" s="105">
        <v>5842</v>
      </c>
      <c r="D26" s="105">
        <v>5790</v>
      </c>
      <c r="E26" s="105">
        <v>2678</v>
      </c>
      <c r="F26" s="105">
        <v>2268</v>
      </c>
      <c r="G26" s="105">
        <v>4652</v>
      </c>
      <c r="H26" s="105">
        <v>4872</v>
      </c>
      <c r="I26" s="105">
        <v>5581</v>
      </c>
      <c r="J26" s="105">
        <v>1655</v>
      </c>
      <c r="K26" s="105">
        <v>2357</v>
      </c>
      <c r="L26" s="105">
        <v>1810</v>
      </c>
      <c r="M26" s="105">
        <v>1203</v>
      </c>
      <c r="N26" s="103">
        <f t="shared" si="21"/>
        <v>43595</v>
      </c>
      <c r="O26" s="49">
        <f t="shared" si="22"/>
        <v>-0.1306038608806637</v>
      </c>
      <c r="P26" s="105"/>
    </row>
    <row r="27" spans="1:16" x14ac:dyDescent="0.25">
      <c r="A27" s="33" t="s">
        <v>163</v>
      </c>
      <c r="B27" s="105">
        <v>5431</v>
      </c>
      <c r="C27" s="105">
        <v>5994</v>
      </c>
      <c r="D27" s="105">
        <v>5499</v>
      </c>
      <c r="E27" s="105">
        <v>2594</v>
      </c>
      <c r="F27" s="105">
        <v>1947</v>
      </c>
      <c r="G27" s="105">
        <v>2124</v>
      </c>
      <c r="H27" s="105">
        <v>4312</v>
      </c>
      <c r="I27" s="105">
        <v>5256</v>
      </c>
      <c r="J27" s="105">
        <v>1726</v>
      </c>
      <c r="K27" s="105">
        <v>3186</v>
      </c>
      <c r="L27" s="105">
        <v>1724</v>
      </c>
      <c r="M27" s="105">
        <v>1658</v>
      </c>
      <c r="N27" s="103">
        <f t="shared" si="21"/>
        <v>41451</v>
      </c>
      <c r="O27" s="49">
        <f t="shared" si="22"/>
        <v>-4.917995182933823E-2</v>
      </c>
      <c r="P27" s="105"/>
    </row>
    <row r="28" spans="1:16" x14ac:dyDescent="0.25">
      <c r="A28" s="33" t="s">
        <v>154</v>
      </c>
      <c r="B28" s="105">
        <v>4875</v>
      </c>
      <c r="C28" s="105">
        <v>5049</v>
      </c>
      <c r="D28" s="105">
        <v>5596</v>
      </c>
      <c r="E28" s="105">
        <v>1969</v>
      </c>
      <c r="F28" s="105">
        <v>2284</v>
      </c>
      <c r="G28" s="105">
        <v>5098</v>
      </c>
      <c r="H28" s="105">
        <v>4895</v>
      </c>
      <c r="I28" s="105">
        <v>4922</v>
      </c>
      <c r="J28" s="105">
        <v>1576</v>
      </c>
      <c r="K28" s="105">
        <v>2650</v>
      </c>
      <c r="L28" s="105">
        <v>1835</v>
      </c>
      <c r="M28" s="105">
        <v>1661</v>
      </c>
      <c r="N28" s="103">
        <f t="shared" si="21"/>
        <v>42410</v>
      </c>
      <c r="O28" s="49">
        <f t="shared" si="22"/>
        <v>2.3135750645340281E-2</v>
      </c>
      <c r="P28" s="105"/>
    </row>
    <row r="29" spans="1:16" x14ac:dyDescent="0.25">
      <c r="A29" s="33" t="s">
        <v>147</v>
      </c>
      <c r="B29" s="105">
        <v>4512</v>
      </c>
      <c r="C29" s="105">
        <v>5658</v>
      </c>
      <c r="D29" s="105">
        <v>4779</v>
      </c>
      <c r="E29" s="105">
        <v>1505</v>
      </c>
      <c r="F29" s="105">
        <v>1801</v>
      </c>
      <c r="G29" s="105">
        <v>4401</v>
      </c>
      <c r="H29" s="105">
        <v>4013</v>
      </c>
      <c r="I29" s="105">
        <v>4052</v>
      </c>
      <c r="J29" s="105">
        <v>1012</v>
      </c>
      <c r="K29" s="105">
        <v>2298</v>
      </c>
      <c r="L29" s="105">
        <v>1654</v>
      </c>
      <c r="M29" s="105">
        <v>1232</v>
      </c>
      <c r="N29" s="103">
        <f t="shared" si="21"/>
        <v>36917</v>
      </c>
      <c r="O29" s="49">
        <f t="shared" si="22"/>
        <v>-0.12952133930676726</v>
      </c>
      <c r="P29" s="105"/>
    </row>
    <row r="30" spans="1:16" x14ac:dyDescent="0.25">
      <c r="A30" s="33" t="s">
        <v>146</v>
      </c>
      <c r="B30" s="105">
        <v>3950</v>
      </c>
      <c r="C30" s="105">
        <v>4806</v>
      </c>
      <c r="D30" s="105">
        <v>4026</v>
      </c>
      <c r="E30" s="105">
        <v>1214</v>
      </c>
      <c r="F30" s="105">
        <v>1693</v>
      </c>
      <c r="G30" s="105">
        <v>3823</v>
      </c>
      <c r="H30" s="105">
        <v>3102</v>
      </c>
      <c r="I30" s="105">
        <v>4122</v>
      </c>
      <c r="J30" s="105">
        <v>1003</v>
      </c>
      <c r="K30" s="105">
        <v>2125</v>
      </c>
      <c r="L30" s="105">
        <v>1690</v>
      </c>
      <c r="M30" s="105">
        <v>1328</v>
      </c>
      <c r="N30" s="103">
        <f t="shared" si="21"/>
        <v>32882</v>
      </c>
      <c r="O30" s="49">
        <f t="shared" si="22"/>
        <v>-0.10929923883305794</v>
      </c>
      <c r="P30" s="105"/>
    </row>
    <row r="31" spans="1:16" x14ac:dyDescent="0.25">
      <c r="A31" s="33" t="s">
        <v>159</v>
      </c>
      <c r="B31" s="105">
        <v>4255</v>
      </c>
      <c r="C31" s="105">
        <v>4992</v>
      </c>
      <c r="D31" s="105">
        <v>4520</v>
      </c>
      <c r="E31" s="105">
        <v>1258</v>
      </c>
      <c r="F31" s="105">
        <v>1992</v>
      </c>
      <c r="G31" s="105">
        <v>4085</v>
      </c>
      <c r="H31" s="105">
        <v>3063</v>
      </c>
      <c r="I31" s="105">
        <v>3712</v>
      </c>
      <c r="J31" s="105">
        <v>1029</v>
      </c>
      <c r="K31" s="105">
        <v>2103</v>
      </c>
      <c r="L31" s="105">
        <v>1496</v>
      </c>
      <c r="M31" s="105">
        <v>932</v>
      </c>
      <c r="N31" s="103">
        <f t="shared" si="21"/>
        <v>33437</v>
      </c>
      <c r="O31" s="49">
        <f t="shared" si="22"/>
        <v>1.6878535368894835E-2</v>
      </c>
      <c r="P31" s="105"/>
    </row>
    <row r="32" spans="1:16" x14ac:dyDescent="0.25">
      <c r="A32" s="33" t="s">
        <v>183</v>
      </c>
      <c r="B32" s="105">
        <v>3996</v>
      </c>
      <c r="C32" s="105">
        <v>4472</v>
      </c>
      <c r="D32" s="105">
        <v>3606</v>
      </c>
      <c r="E32" s="105">
        <v>1790</v>
      </c>
      <c r="F32" s="105">
        <v>1308</v>
      </c>
      <c r="G32" s="105">
        <v>3463</v>
      </c>
      <c r="H32" s="105">
        <v>3214</v>
      </c>
      <c r="I32" s="105">
        <v>3682</v>
      </c>
      <c r="J32" s="105">
        <v>1064</v>
      </c>
      <c r="K32" s="105">
        <v>2052</v>
      </c>
      <c r="L32" s="105">
        <v>1274</v>
      </c>
      <c r="M32" s="105">
        <v>1163</v>
      </c>
      <c r="N32" s="103">
        <f t="shared" si="21"/>
        <v>31084</v>
      </c>
      <c r="O32" s="49">
        <f t="shared" si="22"/>
        <v>-7.0371145736758678E-2</v>
      </c>
      <c r="P32" s="105"/>
    </row>
    <row r="33" spans="1:17" x14ac:dyDescent="0.25">
      <c r="A33" s="33" t="s">
        <v>189</v>
      </c>
      <c r="B33" s="105">
        <v>3813</v>
      </c>
      <c r="C33" s="105">
        <v>4878</v>
      </c>
      <c r="D33" s="105">
        <v>4106</v>
      </c>
      <c r="E33" s="105">
        <v>1784</v>
      </c>
      <c r="F33" s="105">
        <v>1517</v>
      </c>
      <c r="G33" s="105">
        <v>3873</v>
      </c>
      <c r="H33" s="105">
        <v>3821</v>
      </c>
      <c r="I33" s="105">
        <v>4005</v>
      </c>
      <c r="J33" s="105">
        <v>1128</v>
      </c>
      <c r="K33" s="105">
        <v>2200</v>
      </c>
      <c r="L33" s="105">
        <v>1341</v>
      </c>
      <c r="M33" s="105">
        <v>1197</v>
      </c>
      <c r="N33" s="103">
        <f t="shared" si="21"/>
        <v>33663</v>
      </c>
      <c r="O33" s="49">
        <f t="shared" si="22"/>
        <v>8.2968729893192636E-2</v>
      </c>
      <c r="P33" s="105"/>
    </row>
    <row r="34" spans="1:17" x14ac:dyDescent="0.25">
      <c r="A34" s="33" t="s">
        <v>242</v>
      </c>
      <c r="B34" s="105">
        <v>3256</v>
      </c>
      <c r="C34" s="105">
        <v>4665</v>
      </c>
      <c r="D34" s="105">
        <v>3452</v>
      </c>
      <c r="E34" s="105">
        <v>1276</v>
      </c>
      <c r="F34" s="105">
        <v>1588</v>
      </c>
      <c r="G34" s="105">
        <v>2962</v>
      </c>
      <c r="H34" s="105">
        <v>3047</v>
      </c>
      <c r="I34" s="105">
        <v>3056</v>
      </c>
      <c r="J34" s="105">
        <v>1075</v>
      </c>
      <c r="K34" s="105">
        <v>2088</v>
      </c>
      <c r="L34" s="105">
        <v>1280</v>
      </c>
      <c r="M34" s="105">
        <v>1342</v>
      </c>
      <c r="N34" s="103">
        <f t="shared" si="21"/>
        <v>29087</v>
      </c>
      <c r="O34" s="49">
        <f t="shared" si="22"/>
        <v>-0.13593559694620205</v>
      </c>
      <c r="P34" s="105"/>
    </row>
    <row r="35" spans="1:17" x14ac:dyDescent="0.25">
      <c r="A35" s="33" t="s">
        <v>271</v>
      </c>
      <c r="B35" s="105">
        <v>3512</v>
      </c>
      <c r="C35" s="105">
        <v>4451</v>
      </c>
      <c r="D35" s="105">
        <v>3816</v>
      </c>
      <c r="E35" s="105">
        <v>1270</v>
      </c>
      <c r="F35" s="105">
        <v>1809</v>
      </c>
      <c r="G35" s="105">
        <v>3900</v>
      </c>
      <c r="H35" s="105">
        <v>3063</v>
      </c>
      <c r="I35" s="105">
        <v>3438</v>
      </c>
      <c r="J35" s="105">
        <v>940</v>
      </c>
      <c r="K35" s="105">
        <v>1415</v>
      </c>
      <c r="L35" s="105">
        <v>1186</v>
      </c>
      <c r="M35" s="105">
        <v>1661</v>
      </c>
      <c r="N35" s="103">
        <f t="shared" ref="N35:N40" si="23">SUM(B35:M35)</f>
        <v>30461</v>
      </c>
      <c r="O35" s="49">
        <f t="shared" ref="O35:O40" si="24">SUM((N35-N34)/N34)</f>
        <v>4.7237597552171072E-2</v>
      </c>
      <c r="P35" s="105"/>
    </row>
    <row r="36" spans="1:17" x14ac:dyDescent="0.25">
      <c r="A36" s="33" t="s">
        <v>291</v>
      </c>
      <c r="B36" s="105">
        <v>3873</v>
      </c>
      <c r="C36" s="105">
        <v>4353</v>
      </c>
      <c r="D36" s="105">
        <v>4349</v>
      </c>
      <c r="E36" s="105">
        <v>1178</v>
      </c>
      <c r="F36" s="105">
        <v>2198</v>
      </c>
      <c r="G36" s="105">
        <v>3896</v>
      </c>
      <c r="H36" s="105">
        <v>3023</v>
      </c>
      <c r="I36" s="105">
        <v>3034</v>
      </c>
      <c r="J36" s="105">
        <v>1079</v>
      </c>
      <c r="K36" s="105">
        <v>1501</v>
      </c>
      <c r="L36" s="105">
        <v>1242</v>
      </c>
      <c r="M36" s="105">
        <v>1990</v>
      </c>
      <c r="N36" s="103">
        <f t="shared" si="23"/>
        <v>31716</v>
      </c>
      <c r="O36" s="49">
        <f t="shared" si="24"/>
        <v>4.1200223236269325E-2</v>
      </c>
      <c r="P36" s="105"/>
    </row>
    <row r="37" spans="1:17" x14ac:dyDescent="0.25">
      <c r="A37" s="33" t="s">
        <v>302</v>
      </c>
      <c r="B37" s="105">
        <v>5168</v>
      </c>
      <c r="C37" s="105">
        <v>5139</v>
      </c>
      <c r="D37" s="105">
        <v>4349</v>
      </c>
      <c r="E37" s="105">
        <v>1674</v>
      </c>
      <c r="F37" s="105">
        <v>1961</v>
      </c>
      <c r="G37" s="105">
        <v>4872</v>
      </c>
      <c r="H37" s="105">
        <v>4510</v>
      </c>
      <c r="I37" s="105">
        <v>3889</v>
      </c>
      <c r="J37" s="105">
        <v>1570</v>
      </c>
      <c r="K37" s="105">
        <v>1860</v>
      </c>
      <c r="L37" s="105">
        <v>1378</v>
      </c>
      <c r="M37" s="105">
        <v>2365</v>
      </c>
      <c r="N37" s="103">
        <f t="shared" si="23"/>
        <v>38735</v>
      </c>
      <c r="O37" s="49">
        <f t="shared" si="24"/>
        <v>0.22130785723294236</v>
      </c>
      <c r="P37" s="105"/>
    </row>
    <row r="38" spans="1:17" x14ac:dyDescent="0.25">
      <c r="A38" s="33" t="s">
        <v>311</v>
      </c>
      <c r="B38" s="105">
        <v>6777</v>
      </c>
      <c r="C38" s="105">
        <v>5452</v>
      </c>
      <c r="D38" s="105">
        <v>4432</v>
      </c>
      <c r="E38" s="105">
        <v>1091</v>
      </c>
      <c r="F38" s="105">
        <v>1999</v>
      </c>
      <c r="G38" s="105">
        <v>3267</v>
      </c>
      <c r="H38" s="105">
        <v>3386</v>
      </c>
      <c r="I38" s="105">
        <v>3384</v>
      </c>
      <c r="J38" s="105">
        <v>1108</v>
      </c>
      <c r="K38" s="105">
        <v>1315</v>
      </c>
      <c r="L38" s="105">
        <v>1030</v>
      </c>
      <c r="M38" s="105">
        <v>1751</v>
      </c>
      <c r="N38" s="103">
        <f t="shared" si="23"/>
        <v>34992</v>
      </c>
      <c r="O38" s="49">
        <f t="shared" si="24"/>
        <v>-9.6630953917645535E-2</v>
      </c>
      <c r="P38" s="105"/>
    </row>
    <row r="39" spans="1:17" x14ac:dyDescent="0.25">
      <c r="A39" s="33" t="s">
        <v>324</v>
      </c>
      <c r="B39" s="105">
        <v>3857</v>
      </c>
      <c r="C39" s="105">
        <v>3865</v>
      </c>
      <c r="D39" s="105">
        <v>4080</v>
      </c>
      <c r="E39" s="105">
        <v>1570</v>
      </c>
      <c r="F39" s="105">
        <v>2795</v>
      </c>
      <c r="G39" s="105">
        <v>5382</v>
      </c>
      <c r="H39" s="105">
        <v>3862</v>
      </c>
      <c r="I39" s="105">
        <v>4733</v>
      </c>
      <c r="J39" s="105">
        <v>1320</v>
      </c>
      <c r="K39" s="105">
        <v>2760</v>
      </c>
      <c r="L39" s="105">
        <v>2215</v>
      </c>
      <c r="M39" s="105">
        <v>3840</v>
      </c>
      <c r="N39" s="103">
        <f t="shared" si="23"/>
        <v>40279</v>
      </c>
      <c r="O39" s="49">
        <f t="shared" si="24"/>
        <v>0.15109167809785093</v>
      </c>
      <c r="P39" s="105"/>
    </row>
    <row r="40" spans="1:17" x14ac:dyDescent="0.25">
      <c r="A40" s="33" t="s">
        <v>340</v>
      </c>
      <c r="B40" s="105">
        <v>4027</v>
      </c>
      <c r="C40" s="105">
        <v>4216</v>
      </c>
      <c r="D40" s="105">
        <v>3568</v>
      </c>
      <c r="E40" s="105">
        <v>987</v>
      </c>
      <c r="F40" s="105">
        <v>1614</v>
      </c>
      <c r="G40" s="105">
        <v>2454</v>
      </c>
      <c r="H40" s="105">
        <v>2917</v>
      </c>
      <c r="I40" s="105">
        <v>2703</v>
      </c>
      <c r="J40" s="105">
        <v>1299</v>
      </c>
      <c r="K40" s="105">
        <v>1324</v>
      </c>
      <c r="L40" s="105">
        <v>2108</v>
      </c>
      <c r="M40" s="105">
        <v>1507</v>
      </c>
      <c r="N40" s="103">
        <f t="shared" si="23"/>
        <v>28724</v>
      </c>
      <c r="O40" s="49">
        <f t="shared" si="24"/>
        <v>-0.28687405347699796</v>
      </c>
      <c r="P40" s="105"/>
    </row>
    <row r="41" spans="1:17" x14ac:dyDescent="0.25">
      <c r="A41" s="33" t="s">
        <v>386</v>
      </c>
      <c r="B41" s="105">
        <v>2429</v>
      </c>
      <c r="C41" s="105">
        <v>2938</v>
      </c>
      <c r="D41" s="105">
        <v>2553</v>
      </c>
      <c r="E41" s="105">
        <v>1049</v>
      </c>
      <c r="F41" s="105">
        <v>2081</v>
      </c>
      <c r="G41" s="105">
        <v>2449</v>
      </c>
      <c r="H41" s="105">
        <v>2810</v>
      </c>
      <c r="I41" s="105">
        <v>2159</v>
      </c>
      <c r="J41" s="105">
        <v>788</v>
      </c>
      <c r="K41" s="105">
        <v>1053</v>
      </c>
      <c r="L41" s="105">
        <v>3037</v>
      </c>
      <c r="M41" s="105">
        <v>2044</v>
      </c>
      <c r="N41" s="103">
        <f t="shared" ref="N41" si="25">SUM(B41:M41)</f>
        <v>25390</v>
      </c>
      <c r="O41" s="49">
        <f t="shared" ref="O41" si="26">SUM((N41-N40)/N40)</f>
        <v>-0.1160701852109734</v>
      </c>
      <c r="P41" s="105"/>
    </row>
    <row r="42" spans="1:17" x14ac:dyDescent="0.25">
      <c r="A42" s="32" t="s">
        <v>334</v>
      </c>
      <c r="C42" s="32" t="s">
        <v>415</v>
      </c>
      <c r="M42" s="32" t="s">
        <v>334</v>
      </c>
      <c r="O42" s="32" t="s">
        <v>415</v>
      </c>
      <c r="P42" s="105"/>
    </row>
    <row r="43" spans="1:17" x14ac:dyDescent="0.25">
      <c r="A43" s="32" t="s">
        <v>335</v>
      </c>
      <c r="B43" s="105">
        <v>3433</v>
      </c>
      <c r="C43" s="105">
        <v>4819</v>
      </c>
      <c r="D43" s="105">
        <v>4595</v>
      </c>
      <c r="E43" s="105">
        <v>2224</v>
      </c>
      <c r="F43" s="105">
        <v>1683</v>
      </c>
      <c r="G43" s="105">
        <v>2952</v>
      </c>
      <c r="H43" s="105">
        <v>2756</v>
      </c>
      <c r="I43" s="105">
        <v>4864</v>
      </c>
      <c r="J43" s="105">
        <v>1416</v>
      </c>
      <c r="K43" s="105">
        <v>416</v>
      </c>
      <c r="L43" s="105">
        <v>434</v>
      </c>
      <c r="M43" s="105">
        <v>505</v>
      </c>
      <c r="N43" s="103">
        <f t="shared" ref="N43" si="27">SUM(B43:M43)</f>
        <v>30097</v>
      </c>
      <c r="O43" s="107">
        <f t="shared" ref="O43" si="28">AVERAGE(B43:M43)</f>
        <v>2508.0833333333335</v>
      </c>
      <c r="P43" s="132">
        <f t="shared" ref="P43" si="29">MAX(B43:M43)</f>
        <v>4864</v>
      </c>
      <c r="Q43" s="43">
        <f>SUM(N43/N48)</f>
        <v>0.79219309328279641</v>
      </c>
    </row>
    <row r="44" spans="1:17" x14ac:dyDescent="0.25">
      <c r="A44" s="32" t="s">
        <v>336</v>
      </c>
      <c r="B44" s="105">
        <v>37</v>
      </c>
      <c r="C44" s="105">
        <v>64</v>
      </c>
      <c r="D44" s="105">
        <v>80</v>
      </c>
      <c r="E44" s="105">
        <v>52</v>
      </c>
      <c r="F44" s="105">
        <v>38</v>
      </c>
      <c r="G44" s="105">
        <v>38</v>
      </c>
      <c r="H44" s="105">
        <v>34</v>
      </c>
      <c r="I44" s="105">
        <v>88</v>
      </c>
      <c r="J44" s="105">
        <v>46</v>
      </c>
      <c r="K44" s="105">
        <v>3</v>
      </c>
      <c r="L44" s="105">
        <v>4</v>
      </c>
      <c r="M44" s="105">
        <v>8</v>
      </c>
      <c r="N44" s="103">
        <f t="shared" ref="N44:N47" si="30">SUM(B44:M44)</f>
        <v>492</v>
      </c>
      <c r="O44" s="107">
        <f t="shared" ref="O44:O47" si="31">AVERAGE(B44:M44)</f>
        <v>41</v>
      </c>
      <c r="P44" s="132">
        <f t="shared" ref="P44:P47" si="32">MAX(B44:M44)</f>
        <v>88</v>
      </c>
      <c r="Q44" s="43">
        <f>SUM(N44/N48)</f>
        <v>1.2950094756790903E-2</v>
      </c>
    </row>
    <row r="45" spans="1:17" x14ac:dyDescent="0.25">
      <c r="A45" s="32" t="s">
        <v>337</v>
      </c>
      <c r="B45" s="105">
        <v>346</v>
      </c>
      <c r="C45" s="105">
        <v>422</v>
      </c>
      <c r="D45" s="105">
        <v>290</v>
      </c>
      <c r="E45" s="105">
        <v>33</v>
      </c>
      <c r="F45" s="105">
        <v>5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105">
        <v>2</v>
      </c>
      <c r="N45" s="103">
        <f t="shared" si="30"/>
        <v>1098</v>
      </c>
      <c r="O45" s="107">
        <f t="shared" si="31"/>
        <v>91.5</v>
      </c>
      <c r="P45" s="132">
        <f t="shared" si="32"/>
        <v>422</v>
      </c>
      <c r="Q45" s="43">
        <f>SUM(N45/N48)</f>
        <v>2.8900821225521161E-2</v>
      </c>
    </row>
    <row r="46" spans="1:17" x14ac:dyDescent="0.25">
      <c r="A46" s="32" t="s">
        <v>353</v>
      </c>
      <c r="B46" s="105">
        <v>682</v>
      </c>
      <c r="C46" s="105">
        <v>808</v>
      </c>
      <c r="D46" s="105">
        <v>800</v>
      </c>
      <c r="E46" s="105">
        <v>645</v>
      </c>
      <c r="F46" s="105">
        <v>229</v>
      </c>
      <c r="G46" s="105">
        <v>756</v>
      </c>
      <c r="H46" s="105">
        <v>488</v>
      </c>
      <c r="I46" s="105">
        <v>1162</v>
      </c>
      <c r="J46" s="105">
        <v>532</v>
      </c>
      <c r="K46" s="105">
        <v>39</v>
      </c>
      <c r="L46" s="105">
        <v>83</v>
      </c>
      <c r="M46" s="105">
        <v>59</v>
      </c>
      <c r="N46" s="103">
        <f t="shared" si="30"/>
        <v>6283</v>
      </c>
      <c r="O46" s="107">
        <f t="shared" si="31"/>
        <v>523.58333333333337</v>
      </c>
      <c r="P46" s="132">
        <f t="shared" si="32"/>
        <v>1162</v>
      </c>
      <c r="Q46" s="43">
        <f>SUM(N46/N48)</f>
        <v>0.16537692145714888</v>
      </c>
    </row>
    <row r="47" spans="1:17" x14ac:dyDescent="0.25">
      <c r="A47" s="32" t="s">
        <v>338</v>
      </c>
      <c r="B47" s="105">
        <v>0</v>
      </c>
      <c r="C47" s="105">
        <v>7</v>
      </c>
      <c r="D47" s="105">
        <v>3</v>
      </c>
      <c r="E47" s="105">
        <v>1</v>
      </c>
      <c r="F47" s="105">
        <v>0</v>
      </c>
      <c r="G47" s="105">
        <v>8</v>
      </c>
      <c r="H47" s="105">
        <v>0</v>
      </c>
      <c r="I47" s="105">
        <v>1</v>
      </c>
      <c r="J47" s="105">
        <v>2</v>
      </c>
      <c r="K47" s="105">
        <v>0</v>
      </c>
      <c r="L47" s="105">
        <v>0</v>
      </c>
      <c r="M47" s="105">
        <v>0</v>
      </c>
      <c r="N47" s="103">
        <f t="shared" si="30"/>
        <v>22</v>
      </c>
      <c r="O47" s="107">
        <f t="shared" si="31"/>
        <v>1.8333333333333333</v>
      </c>
      <c r="P47" s="132">
        <f t="shared" si="32"/>
        <v>8</v>
      </c>
      <c r="Q47" s="43">
        <f>SUM(N47/N48)</f>
        <v>5.7906927774268268E-4</v>
      </c>
    </row>
    <row r="48" spans="1:17" x14ac:dyDescent="0.25">
      <c r="A48" s="32" t="s">
        <v>174</v>
      </c>
      <c r="B48" s="115">
        <f t="shared" ref="B48:M48" si="33">SUM(B43:B47)</f>
        <v>4498</v>
      </c>
      <c r="C48" s="115">
        <f t="shared" si="33"/>
        <v>6120</v>
      </c>
      <c r="D48" s="115">
        <f t="shared" si="33"/>
        <v>5768</v>
      </c>
      <c r="E48" s="115">
        <f t="shared" si="33"/>
        <v>2955</v>
      </c>
      <c r="F48" s="115">
        <f t="shared" si="33"/>
        <v>1955</v>
      </c>
      <c r="G48" s="115">
        <f t="shared" si="33"/>
        <v>3754</v>
      </c>
      <c r="H48" s="115">
        <f t="shared" si="33"/>
        <v>3278</v>
      </c>
      <c r="I48" s="115">
        <f t="shared" si="33"/>
        <v>6115</v>
      </c>
      <c r="J48" s="115">
        <f t="shared" si="33"/>
        <v>1996</v>
      </c>
      <c r="K48" s="115">
        <f t="shared" si="33"/>
        <v>458</v>
      </c>
      <c r="L48" s="115">
        <f t="shared" si="33"/>
        <v>521</v>
      </c>
      <c r="M48" s="115">
        <f t="shared" si="33"/>
        <v>574</v>
      </c>
      <c r="N48" s="103">
        <f t="shared" ref="N48" si="34">SUM(B48:M48)</f>
        <v>37992</v>
      </c>
      <c r="O48" s="107">
        <f t="shared" ref="O48" si="35">AVERAGE(B48:M48)</f>
        <v>3166</v>
      </c>
      <c r="P48" s="132">
        <f t="shared" ref="P48" si="36">MAX(B48:M48)</f>
        <v>6120</v>
      </c>
      <c r="Q48" s="74"/>
    </row>
    <row r="49" spans="1:16" x14ac:dyDescent="0.25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20"/>
    </row>
    <row r="50" spans="1:16" x14ac:dyDescent="0.25">
      <c r="A50" s="32" t="s">
        <v>97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 t="s">
        <v>97</v>
      </c>
      <c r="N50" s="105"/>
      <c r="O50" s="20"/>
    </row>
    <row r="51" spans="1:16" x14ac:dyDescent="0.25">
      <c r="A51" s="33" t="s">
        <v>340</v>
      </c>
      <c r="B51" s="105">
        <v>5347</v>
      </c>
      <c r="C51" s="105">
        <v>7654</v>
      </c>
      <c r="D51" s="105">
        <v>7869</v>
      </c>
      <c r="E51" s="105">
        <v>2368</v>
      </c>
      <c r="F51" s="105">
        <v>2224</v>
      </c>
      <c r="G51" s="105">
        <v>4850</v>
      </c>
      <c r="H51" s="105">
        <v>4462</v>
      </c>
      <c r="I51" s="105">
        <v>6110</v>
      </c>
      <c r="J51" s="105">
        <v>2605</v>
      </c>
      <c r="K51" s="105">
        <v>594</v>
      </c>
      <c r="L51" s="105">
        <v>533</v>
      </c>
      <c r="M51" s="105">
        <v>881</v>
      </c>
      <c r="N51" s="103">
        <f>SUM(B51:M51)</f>
        <v>45497</v>
      </c>
      <c r="O51" s="107">
        <f>AVERAGE(B51:M51)</f>
        <v>3791.4166666666665</v>
      </c>
      <c r="P51" s="42">
        <f>MAX(B51:M51)</f>
        <v>7869</v>
      </c>
    </row>
    <row r="52" spans="1:16" x14ac:dyDescent="0.25">
      <c r="A52" s="33" t="s">
        <v>386</v>
      </c>
      <c r="B52" s="105">
        <v>4498</v>
      </c>
      <c r="C52" s="105">
        <v>6120</v>
      </c>
      <c r="D52" s="105">
        <v>5768</v>
      </c>
      <c r="E52" s="105">
        <v>2955</v>
      </c>
      <c r="F52" s="105">
        <v>1955</v>
      </c>
      <c r="G52" s="105">
        <v>3754</v>
      </c>
      <c r="H52" s="105">
        <v>3278</v>
      </c>
      <c r="I52" s="105">
        <v>6115</v>
      </c>
      <c r="J52" s="105">
        <v>1996</v>
      </c>
      <c r="K52" s="105">
        <v>458</v>
      </c>
      <c r="L52" s="105">
        <v>521</v>
      </c>
      <c r="M52" s="105">
        <v>574</v>
      </c>
      <c r="N52" s="103">
        <f>SUM(B52:M52)</f>
        <v>37992</v>
      </c>
      <c r="O52" s="107">
        <f>AVERAGE(B52:M52)</f>
        <v>3166</v>
      </c>
      <c r="P52" s="42">
        <f>MAX(B52:M52)</f>
        <v>6120</v>
      </c>
    </row>
    <row r="53" spans="1:16" x14ac:dyDescent="0.25">
      <c r="A53" s="33" t="s">
        <v>47</v>
      </c>
      <c r="B53" s="105">
        <f t="shared" ref="B53:C53" si="37">SUM(B52-B51)</f>
        <v>-849</v>
      </c>
      <c r="C53" s="105">
        <f t="shared" si="37"/>
        <v>-1534</v>
      </c>
      <c r="D53" s="105">
        <f t="shared" ref="D53:E53" si="38">SUM(D52-D51)</f>
        <v>-2101</v>
      </c>
      <c r="E53" s="105">
        <f t="shared" si="38"/>
        <v>587</v>
      </c>
      <c r="F53" s="105">
        <f t="shared" ref="F53:G53" si="39">SUM(F52-F51)</f>
        <v>-269</v>
      </c>
      <c r="G53" s="105">
        <f t="shared" si="39"/>
        <v>-1096</v>
      </c>
      <c r="H53" s="105">
        <f t="shared" ref="H53:I53" si="40">SUM(H52-H51)</f>
        <v>-1184</v>
      </c>
      <c r="I53" s="105">
        <f t="shared" si="40"/>
        <v>5</v>
      </c>
      <c r="J53" s="105">
        <f t="shared" ref="J53:K53" si="41">SUM(J52-J51)</f>
        <v>-609</v>
      </c>
      <c r="K53" s="105">
        <f t="shared" si="41"/>
        <v>-136</v>
      </c>
      <c r="L53" s="105">
        <f t="shared" ref="L53:M53" si="42">SUM(L52-L51)</f>
        <v>-12</v>
      </c>
      <c r="M53" s="105">
        <f t="shared" si="42"/>
        <v>-307</v>
      </c>
      <c r="N53" s="113">
        <f>SUM(B53:M53)</f>
        <v>-7505</v>
      </c>
    </row>
    <row r="54" spans="1:16" x14ac:dyDescent="0.25">
      <c r="A54" s="33" t="s">
        <v>48</v>
      </c>
      <c r="B54" s="73">
        <f t="shared" ref="B54:C54" si="43">SUM(B53/B51)</f>
        <v>-0.15878062464933607</v>
      </c>
      <c r="C54" s="73">
        <f t="shared" si="43"/>
        <v>-0.20041808204860204</v>
      </c>
      <c r="D54" s="73">
        <f t="shared" ref="D54" si="44">SUM(D53/D51)</f>
        <v>-0.26699707713813697</v>
      </c>
      <c r="E54" s="73">
        <f t="shared" ref="E54:F54" si="45">SUM(E53/E51)</f>
        <v>0.24788851351351351</v>
      </c>
      <c r="F54" s="73">
        <f t="shared" si="45"/>
        <v>-0.12095323741007194</v>
      </c>
      <c r="G54" s="73">
        <f t="shared" ref="G54:H54" si="46">SUM(G53/G51)</f>
        <v>-0.22597938144329896</v>
      </c>
      <c r="H54" s="73">
        <f t="shared" si="46"/>
        <v>-0.26535186015239803</v>
      </c>
      <c r="I54" s="73">
        <f t="shared" ref="I54:J54" si="47">SUM(I53/I51)</f>
        <v>8.1833060556464816E-4</v>
      </c>
      <c r="J54" s="73">
        <f t="shared" si="47"/>
        <v>-0.23378119001919387</v>
      </c>
      <c r="K54" s="73">
        <f t="shared" ref="K54:L54" si="48">SUM(K53/K51)</f>
        <v>-0.22895622895622897</v>
      </c>
      <c r="L54" s="73">
        <f t="shared" si="48"/>
        <v>-2.2514071294559099E-2</v>
      </c>
      <c r="M54" s="73">
        <f t="shared" ref="M54" si="49">SUM(M53/M51)</f>
        <v>-0.34846765039727584</v>
      </c>
      <c r="N54" s="73">
        <f>SUM(N53/(B51+C51+D51+E51+F51+G51+H51+I51+J51+K51+L51+M51))</f>
        <v>-0.16495593116029628</v>
      </c>
    </row>
    <row r="55" spans="1:16" x14ac:dyDescent="0.25">
      <c r="A55" s="32" t="s">
        <v>97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 t="s">
        <v>97</v>
      </c>
      <c r="N55" s="105"/>
    </row>
    <row r="56" spans="1:16" x14ac:dyDescent="0.25">
      <c r="A56" s="33" t="s">
        <v>324</v>
      </c>
      <c r="B56" s="105"/>
      <c r="C56" s="105"/>
      <c r="D56" s="105"/>
      <c r="E56" s="105"/>
      <c r="F56" s="105">
        <v>1218</v>
      </c>
      <c r="G56" s="105">
        <v>2508</v>
      </c>
      <c r="H56" s="105">
        <v>3140</v>
      </c>
      <c r="I56" s="105">
        <v>4145</v>
      </c>
      <c r="J56" s="105">
        <v>1014</v>
      </c>
      <c r="K56" s="105">
        <v>749</v>
      </c>
      <c r="L56" s="105">
        <v>608</v>
      </c>
      <c r="M56" s="105">
        <v>1715</v>
      </c>
      <c r="N56" s="103">
        <f t="shared" ref="N56:N58" si="50">SUM(B56:M56)</f>
        <v>15097</v>
      </c>
      <c r="O56" s="49"/>
    </row>
    <row r="57" spans="1:16" x14ac:dyDescent="0.25">
      <c r="A57" s="33" t="s">
        <v>340</v>
      </c>
      <c r="B57" s="105">
        <v>5347</v>
      </c>
      <c r="C57" s="105">
        <v>7654</v>
      </c>
      <c r="D57" s="105">
        <v>7869</v>
      </c>
      <c r="E57" s="105">
        <v>2368</v>
      </c>
      <c r="F57" s="105">
        <v>2224</v>
      </c>
      <c r="G57" s="105">
        <v>4850</v>
      </c>
      <c r="H57" s="105">
        <v>4462</v>
      </c>
      <c r="I57" s="105">
        <v>6110</v>
      </c>
      <c r="J57" s="105">
        <v>2605</v>
      </c>
      <c r="K57" s="105">
        <v>594</v>
      </c>
      <c r="L57" s="105">
        <v>533</v>
      </c>
      <c r="M57" s="105">
        <v>881</v>
      </c>
      <c r="N57" s="103">
        <f t="shared" si="50"/>
        <v>45497</v>
      </c>
      <c r="O57" s="49">
        <f t="shared" ref="O57:O58" si="51">SUM((N57-N56)/N56)</f>
        <v>2.0136450950519973</v>
      </c>
    </row>
    <row r="58" spans="1:16" x14ac:dyDescent="0.25">
      <c r="A58" s="33" t="s">
        <v>386</v>
      </c>
      <c r="B58" s="105">
        <v>4498</v>
      </c>
      <c r="C58" s="105">
        <v>6120</v>
      </c>
      <c r="D58" s="105">
        <v>5768</v>
      </c>
      <c r="E58" s="105">
        <v>2955</v>
      </c>
      <c r="F58" s="105">
        <v>1955</v>
      </c>
      <c r="G58" s="105">
        <v>3754</v>
      </c>
      <c r="H58" s="105">
        <v>3278</v>
      </c>
      <c r="I58" s="105">
        <v>6115</v>
      </c>
      <c r="J58" s="105">
        <v>1996</v>
      </c>
      <c r="K58" s="105">
        <v>458</v>
      </c>
      <c r="L58" s="105">
        <v>521</v>
      </c>
      <c r="M58" s="105">
        <v>574</v>
      </c>
      <c r="N58" s="103">
        <f t="shared" si="50"/>
        <v>37992</v>
      </c>
      <c r="O58" s="49">
        <f t="shared" si="51"/>
        <v>-0.16495593116029628</v>
      </c>
    </row>
  </sheetData>
  <phoneticPr fontId="0" type="noConversion"/>
  <pageMargins left="0.75" right="0.75" top="1" bottom="1" header="0.5" footer="0.5"/>
  <pageSetup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80" zoomScaleNormal="100" workbookViewId="0">
      <pane xSplit="1" ySplit="2" topLeftCell="M3" activePane="bottomRight" state="frozen"/>
      <selection pane="topRight"/>
      <selection pane="bottomLeft"/>
      <selection pane="bottomRight" activeCell="M3" sqref="M3"/>
    </sheetView>
  </sheetViews>
  <sheetFormatPr defaultColWidth="9.6328125" defaultRowHeight="13.8" x14ac:dyDescent="0.25"/>
  <cols>
    <col min="1" max="1" width="15.81640625" style="32" customWidth="1"/>
    <col min="2" max="16384" width="9.6328125" style="32"/>
  </cols>
  <sheetData>
    <row r="1" spans="1:17" x14ac:dyDescent="0.25">
      <c r="G1" s="32" t="s">
        <v>387</v>
      </c>
      <c r="N1" s="32" t="s">
        <v>387</v>
      </c>
      <c r="Q1" s="33" t="s">
        <v>112</v>
      </c>
    </row>
    <row r="2" spans="1:17" ht="14.4" thickBot="1" x14ac:dyDescent="0.3">
      <c r="A2" s="69" t="s">
        <v>93</v>
      </c>
      <c r="B2" s="68" t="s">
        <v>3</v>
      </c>
      <c r="C2" s="68" t="s">
        <v>4</v>
      </c>
      <c r="D2" s="68" t="s">
        <v>5</v>
      </c>
      <c r="E2" s="68" t="s">
        <v>6</v>
      </c>
      <c r="F2" s="68" t="s">
        <v>7</v>
      </c>
      <c r="G2" s="68" t="s">
        <v>8</v>
      </c>
      <c r="H2" s="68" t="s">
        <v>9</v>
      </c>
      <c r="I2" s="68" t="s">
        <v>10</v>
      </c>
      <c r="J2" s="68" t="s">
        <v>11</v>
      </c>
      <c r="K2" s="68" t="s">
        <v>12</v>
      </c>
      <c r="L2" s="68" t="s">
        <v>13</v>
      </c>
      <c r="M2" s="68" t="s">
        <v>14</v>
      </c>
      <c r="N2" s="69" t="s">
        <v>15</v>
      </c>
      <c r="O2" s="69" t="s">
        <v>17</v>
      </c>
      <c r="P2" s="69" t="s">
        <v>18</v>
      </c>
      <c r="Q2" s="33" t="s">
        <v>113</v>
      </c>
    </row>
    <row r="3" spans="1:17" x14ac:dyDescent="0.25">
      <c r="A3" s="36" t="s">
        <v>249</v>
      </c>
      <c r="B3" s="136">
        <v>1</v>
      </c>
      <c r="C3" s="136">
        <v>1</v>
      </c>
      <c r="D3" s="136">
        <v>0</v>
      </c>
      <c r="E3" s="136">
        <v>0</v>
      </c>
      <c r="F3" s="136">
        <v>0</v>
      </c>
      <c r="G3" s="136">
        <v>0</v>
      </c>
      <c r="H3" s="136">
        <v>1</v>
      </c>
      <c r="I3" s="136">
        <v>0</v>
      </c>
      <c r="J3" s="136">
        <v>1</v>
      </c>
      <c r="K3" s="136">
        <v>0</v>
      </c>
      <c r="L3" s="136">
        <v>1</v>
      </c>
      <c r="M3" s="136">
        <v>0</v>
      </c>
      <c r="N3" s="112">
        <f t="shared" ref="N3:N12" si="0">SUM(B3:M3)</f>
        <v>5</v>
      </c>
      <c r="O3" s="114">
        <f t="shared" ref="O3:O11" si="1">AVERAGE(B3:M3)</f>
        <v>0.41666666666666669</v>
      </c>
      <c r="P3" s="134">
        <f t="shared" ref="P3:P11" si="2">MAX(B3:M3)</f>
        <v>1</v>
      </c>
      <c r="Q3" s="43">
        <f>SUM(N3/N12)</f>
        <v>6.46579593948015E-4</v>
      </c>
    </row>
    <row r="4" spans="1:17" x14ac:dyDescent="0.25">
      <c r="A4" s="35" t="s">
        <v>94</v>
      </c>
      <c r="B4" s="137">
        <v>0</v>
      </c>
      <c r="C4" s="137">
        <v>0</v>
      </c>
      <c r="D4" s="137">
        <v>0</v>
      </c>
      <c r="E4" s="137">
        <v>0</v>
      </c>
      <c r="F4" s="137">
        <v>0</v>
      </c>
      <c r="G4" s="137">
        <v>0</v>
      </c>
      <c r="H4" s="137">
        <v>0</v>
      </c>
      <c r="I4" s="137">
        <v>0</v>
      </c>
      <c r="J4" s="137">
        <v>0</v>
      </c>
      <c r="K4" s="137">
        <v>0</v>
      </c>
      <c r="L4" s="137">
        <v>0</v>
      </c>
      <c r="M4" s="137">
        <v>0</v>
      </c>
      <c r="N4" s="103">
        <f>SUM(B4:M4)</f>
        <v>0</v>
      </c>
      <c r="O4" s="107">
        <f>AVERAGE(B4:M4)</f>
        <v>0</v>
      </c>
      <c r="P4" s="132">
        <f>MAX(B4:M4)</f>
        <v>0</v>
      </c>
      <c r="Q4" s="43">
        <f>SUM(N4/N12)</f>
        <v>0</v>
      </c>
    </row>
    <row r="5" spans="1:17" x14ac:dyDescent="0.25">
      <c r="A5" s="35" t="s">
        <v>95</v>
      </c>
      <c r="B5" s="137">
        <v>23</v>
      </c>
      <c r="C5" s="137">
        <v>49</v>
      </c>
      <c r="D5" s="137">
        <v>10</v>
      </c>
      <c r="E5" s="137">
        <v>4</v>
      </c>
      <c r="F5" s="137">
        <v>0</v>
      </c>
      <c r="G5" s="137">
        <v>0</v>
      </c>
      <c r="H5" s="137">
        <v>4</v>
      </c>
      <c r="I5" s="137">
        <v>1</v>
      </c>
      <c r="J5" s="137">
        <v>0</v>
      </c>
      <c r="K5" s="137">
        <v>0</v>
      </c>
      <c r="L5" s="137">
        <v>0</v>
      </c>
      <c r="M5" s="137">
        <v>4</v>
      </c>
      <c r="N5" s="103">
        <f t="shared" si="0"/>
        <v>95</v>
      </c>
      <c r="O5" s="107">
        <f t="shared" si="1"/>
        <v>7.916666666666667</v>
      </c>
      <c r="P5" s="132">
        <f t="shared" si="2"/>
        <v>49</v>
      </c>
      <c r="Q5" s="43">
        <f>SUM(N5/N12)</f>
        <v>1.2285012285012284E-2</v>
      </c>
    </row>
    <row r="6" spans="1:17" x14ac:dyDescent="0.25">
      <c r="A6" s="35" t="s">
        <v>361</v>
      </c>
      <c r="B6" s="137">
        <v>164</v>
      </c>
      <c r="C6" s="137">
        <v>190</v>
      </c>
      <c r="D6" s="137">
        <v>237</v>
      </c>
      <c r="E6" s="137">
        <v>4</v>
      </c>
      <c r="F6" s="137">
        <v>96</v>
      </c>
      <c r="G6" s="137">
        <v>107</v>
      </c>
      <c r="H6" s="137">
        <v>440</v>
      </c>
      <c r="I6" s="137">
        <v>455</v>
      </c>
      <c r="J6" s="137">
        <v>566</v>
      </c>
      <c r="K6" s="137">
        <v>582</v>
      </c>
      <c r="L6" s="137">
        <v>619</v>
      </c>
      <c r="M6" s="137">
        <v>665</v>
      </c>
      <c r="N6" s="103">
        <f t="shared" ref="N6" si="3">SUM(B6:M6)</f>
        <v>4125</v>
      </c>
      <c r="O6" s="107">
        <f t="shared" ref="O6" si="4">AVERAGE(B6:M6)</f>
        <v>343.75</v>
      </c>
      <c r="P6" s="132">
        <f t="shared" ref="P6" si="5">MAX(B6:M6)</f>
        <v>665</v>
      </c>
      <c r="Q6" s="43">
        <f>SUM(N6/N12)</f>
        <v>0.53342816500711232</v>
      </c>
    </row>
    <row r="7" spans="1:17" x14ac:dyDescent="0.25">
      <c r="A7" s="35" t="s">
        <v>96</v>
      </c>
      <c r="B7" s="137">
        <v>0</v>
      </c>
      <c r="C7" s="137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03">
        <f t="shared" si="0"/>
        <v>0</v>
      </c>
      <c r="O7" s="107">
        <f t="shared" si="1"/>
        <v>0</v>
      </c>
      <c r="P7" s="132">
        <f t="shared" si="2"/>
        <v>0</v>
      </c>
      <c r="Q7" s="43">
        <f>SUM(N7/N12)</f>
        <v>0</v>
      </c>
    </row>
    <row r="8" spans="1:17" x14ac:dyDescent="0.25">
      <c r="A8" s="35" t="s">
        <v>138</v>
      </c>
      <c r="B8" s="137">
        <v>0</v>
      </c>
      <c r="C8" s="137">
        <v>1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03">
        <f t="shared" si="0"/>
        <v>1</v>
      </c>
      <c r="O8" s="107">
        <f t="shared" si="1"/>
        <v>8.3333333333333329E-2</v>
      </c>
      <c r="P8" s="132">
        <f t="shared" si="2"/>
        <v>1</v>
      </c>
      <c r="Q8" s="43">
        <f>SUM(N8/N12)</f>
        <v>1.2931591878960301E-4</v>
      </c>
    </row>
    <row r="9" spans="1:17" x14ac:dyDescent="0.25">
      <c r="A9" s="35" t="s">
        <v>349</v>
      </c>
      <c r="B9" s="137">
        <v>3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03">
        <f t="shared" si="0"/>
        <v>3</v>
      </c>
      <c r="O9" s="107">
        <f t="shared" si="1"/>
        <v>0.25</v>
      </c>
      <c r="P9" s="132">
        <f t="shared" si="2"/>
        <v>3</v>
      </c>
      <c r="Q9" s="43">
        <f>SUM(N9/N12)</f>
        <v>3.8794775636880898E-4</v>
      </c>
    </row>
    <row r="10" spans="1:17" x14ac:dyDescent="0.25">
      <c r="A10" s="35" t="s">
        <v>350</v>
      </c>
      <c r="B10" s="137">
        <v>7</v>
      </c>
      <c r="C10" s="137">
        <v>3</v>
      </c>
      <c r="D10" s="137">
        <v>3</v>
      </c>
      <c r="E10" s="137">
        <v>0</v>
      </c>
      <c r="F10" s="137">
        <v>5</v>
      </c>
      <c r="G10" s="137">
        <v>6</v>
      </c>
      <c r="H10" s="137">
        <v>3</v>
      </c>
      <c r="I10" s="137">
        <v>1</v>
      </c>
      <c r="J10" s="137">
        <v>1</v>
      </c>
      <c r="K10" s="137">
        <v>0</v>
      </c>
      <c r="L10" s="137">
        <v>0</v>
      </c>
      <c r="M10" s="137">
        <v>0</v>
      </c>
      <c r="N10" s="103">
        <f t="shared" si="0"/>
        <v>29</v>
      </c>
      <c r="O10" s="107">
        <f t="shared" si="1"/>
        <v>2.4166666666666665</v>
      </c>
      <c r="P10" s="132">
        <f t="shared" si="2"/>
        <v>7</v>
      </c>
      <c r="Q10" s="43">
        <f>SUM(N10/N12)</f>
        <v>3.7501616448984872E-3</v>
      </c>
    </row>
    <row r="11" spans="1:17" x14ac:dyDescent="0.25">
      <c r="A11" s="35" t="s">
        <v>139</v>
      </c>
      <c r="B11" s="137">
        <v>348</v>
      </c>
      <c r="C11" s="137">
        <v>362</v>
      </c>
      <c r="D11" s="137">
        <v>487</v>
      </c>
      <c r="E11" s="137">
        <v>226</v>
      </c>
      <c r="F11" s="137">
        <v>272</v>
      </c>
      <c r="G11" s="137">
        <v>239</v>
      </c>
      <c r="H11" s="137">
        <v>264</v>
      </c>
      <c r="I11" s="137">
        <v>410</v>
      </c>
      <c r="J11" s="137">
        <v>221</v>
      </c>
      <c r="K11" s="137">
        <v>316</v>
      </c>
      <c r="L11" s="137">
        <v>205</v>
      </c>
      <c r="M11" s="137">
        <v>125</v>
      </c>
      <c r="N11" s="103">
        <f t="shared" si="0"/>
        <v>3475</v>
      </c>
      <c r="O11" s="107">
        <f t="shared" si="1"/>
        <v>289.58333333333331</v>
      </c>
      <c r="P11" s="132">
        <f t="shared" si="2"/>
        <v>487</v>
      </c>
      <c r="Q11" s="43">
        <f>SUM(N11/N12)</f>
        <v>0.44937281779387045</v>
      </c>
    </row>
    <row r="12" spans="1:17" x14ac:dyDescent="0.25">
      <c r="A12" s="35" t="s">
        <v>19</v>
      </c>
      <c r="B12" s="138">
        <f t="shared" ref="B12:M12" si="6">SUM(B3:B11)</f>
        <v>546</v>
      </c>
      <c r="C12" s="138">
        <f t="shared" si="6"/>
        <v>606</v>
      </c>
      <c r="D12" s="138">
        <f t="shared" si="6"/>
        <v>737</v>
      </c>
      <c r="E12" s="138">
        <f t="shared" si="6"/>
        <v>234</v>
      </c>
      <c r="F12" s="138">
        <f t="shared" si="6"/>
        <v>373</v>
      </c>
      <c r="G12" s="138">
        <f t="shared" si="6"/>
        <v>352</v>
      </c>
      <c r="H12" s="138">
        <f t="shared" si="6"/>
        <v>712</v>
      </c>
      <c r="I12" s="138">
        <f t="shared" si="6"/>
        <v>867</v>
      </c>
      <c r="J12" s="138">
        <f t="shared" si="6"/>
        <v>789</v>
      </c>
      <c r="K12" s="138">
        <f t="shared" si="6"/>
        <v>898</v>
      </c>
      <c r="L12" s="138">
        <f t="shared" si="6"/>
        <v>825</v>
      </c>
      <c r="M12" s="138">
        <f t="shared" si="6"/>
        <v>794</v>
      </c>
      <c r="N12" s="103">
        <f t="shared" si="0"/>
        <v>7733</v>
      </c>
      <c r="O12" s="139">
        <f>AVERAGE(B12:M12)</f>
        <v>644.41666666666663</v>
      </c>
      <c r="P12" s="135">
        <f>MAX(B12:M12)</f>
        <v>898</v>
      </c>
    </row>
    <row r="13" spans="1:17" x14ac:dyDescent="0.25">
      <c r="A13" s="69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24"/>
      <c r="O13" s="125"/>
      <c r="P13" s="124"/>
    </row>
    <row r="14" spans="1:17" x14ac:dyDescent="0.25">
      <c r="A14" s="32" t="s">
        <v>200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20"/>
      <c r="P14" s="105"/>
    </row>
    <row r="15" spans="1:17" x14ac:dyDescent="0.25">
      <c r="A15" s="33" t="s">
        <v>340</v>
      </c>
      <c r="B15" s="105">
        <v>762</v>
      </c>
      <c r="C15" s="105">
        <v>796</v>
      </c>
      <c r="D15" s="105">
        <v>703</v>
      </c>
      <c r="E15" s="105">
        <v>378</v>
      </c>
      <c r="F15" s="105">
        <v>452</v>
      </c>
      <c r="G15" s="105">
        <v>583</v>
      </c>
      <c r="H15" s="105">
        <v>600</v>
      </c>
      <c r="I15" s="105">
        <v>749</v>
      </c>
      <c r="J15" s="105">
        <v>346</v>
      </c>
      <c r="K15" s="105">
        <v>204</v>
      </c>
      <c r="L15" s="105">
        <v>239</v>
      </c>
      <c r="M15" s="105">
        <v>153</v>
      </c>
      <c r="N15" s="103">
        <f>SUM(B15:M15)</f>
        <v>5965</v>
      </c>
      <c r="O15" s="107">
        <f>AVERAGE(B15:M15)</f>
        <v>497.08333333333331</v>
      </c>
      <c r="P15" s="132">
        <f>MAX(B15:M15)</f>
        <v>796</v>
      </c>
    </row>
    <row r="16" spans="1:17" x14ac:dyDescent="0.25">
      <c r="A16" s="33" t="s">
        <v>386</v>
      </c>
      <c r="B16" s="105">
        <v>546</v>
      </c>
      <c r="C16" s="105">
        <v>606</v>
      </c>
      <c r="D16" s="105">
        <v>737</v>
      </c>
      <c r="E16" s="105">
        <v>234</v>
      </c>
      <c r="F16" s="105">
        <v>373</v>
      </c>
      <c r="G16" s="105">
        <v>352</v>
      </c>
      <c r="H16" s="105">
        <v>712</v>
      </c>
      <c r="I16" s="105">
        <v>867</v>
      </c>
      <c r="J16" s="105">
        <v>789</v>
      </c>
      <c r="K16" s="105">
        <v>898</v>
      </c>
      <c r="L16" s="105">
        <v>825</v>
      </c>
      <c r="M16" s="105">
        <v>794</v>
      </c>
      <c r="N16" s="103">
        <f>SUM(B16:M16)</f>
        <v>7733</v>
      </c>
      <c r="O16" s="107">
        <f>AVERAGE(B16:M16)</f>
        <v>644.41666666666663</v>
      </c>
      <c r="P16" s="132">
        <f>MAX(B16:M16)</f>
        <v>898</v>
      </c>
    </row>
    <row r="17" spans="1:15" x14ac:dyDescent="0.25">
      <c r="A17" s="33" t="s">
        <v>47</v>
      </c>
      <c r="B17" s="105">
        <f t="shared" ref="B17:C17" si="7">SUM(B16-B15)</f>
        <v>-216</v>
      </c>
      <c r="C17" s="105">
        <f t="shared" si="7"/>
        <v>-190</v>
      </c>
      <c r="D17" s="105">
        <f t="shared" ref="D17:E17" si="8">SUM(D16-D15)</f>
        <v>34</v>
      </c>
      <c r="E17" s="105">
        <f t="shared" si="8"/>
        <v>-144</v>
      </c>
      <c r="F17" s="105">
        <f t="shared" ref="F17:G17" si="9">SUM(F16-F15)</f>
        <v>-79</v>
      </c>
      <c r="G17" s="105">
        <f t="shared" si="9"/>
        <v>-231</v>
      </c>
      <c r="H17" s="105">
        <f t="shared" ref="H17:I17" si="10">SUM(H16-H15)</f>
        <v>112</v>
      </c>
      <c r="I17" s="105">
        <f t="shared" si="10"/>
        <v>118</v>
      </c>
      <c r="J17" s="105">
        <f t="shared" ref="J17:K17" si="11">SUM(J16-J15)</f>
        <v>443</v>
      </c>
      <c r="K17" s="105">
        <f t="shared" si="11"/>
        <v>694</v>
      </c>
      <c r="L17" s="105">
        <f t="shared" ref="L17:M17" si="12">SUM(L16-L15)</f>
        <v>586</v>
      </c>
      <c r="M17" s="105">
        <f t="shared" si="12"/>
        <v>641</v>
      </c>
      <c r="N17" s="103">
        <f>SUM(B17:M17)</f>
        <v>1768</v>
      </c>
    </row>
    <row r="18" spans="1:15" x14ac:dyDescent="0.25">
      <c r="A18" s="33" t="s">
        <v>48</v>
      </c>
      <c r="B18" s="44">
        <f t="shared" ref="B18:C18" si="13">SUM(B17/B15)</f>
        <v>-0.28346456692913385</v>
      </c>
      <c r="C18" s="44">
        <f t="shared" si="13"/>
        <v>-0.23869346733668342</v>
      </c>
      <c r="D18" s="44">
        <f t="shared" ref="D18:E18" si="14">SUM(D17/D15)</f>
        <v>4.8364153627311522E-2</v>
      </c>
      <c r="E18" s="44">
        <f t="shared" si="14"/>
        <v>-0.38095238095238093</v>
      </c>
      <c r="F18" s="44">
        <f t="shared" ref="F18:G18" si="15">SUM(F17/F15)</f>
        <v>-0.1747787610619469</v>
      </c>
      <c r="G18" s="44">
        <f t="shared" si="15"/>
        <v>-0.39622641509433965</v>
      </c>
      <c r="H18" s="44">
        <f t="shared" ref="H18:I18" si="16">SUM(H17/H15)</f>
        <v>0.18666666666666668</v>
      </c>
      <c r="I18" s="44">
        <f t="shared" si="16"/>
        <v>0.157543391188251</v>
      </c>
      <c r="J18" s="44">
        <f t="shared" ref="J18:K18" si="17">SUM(J17/J15)</f>
        <v>1.2803468208092486</v>
      </c>
      <c r="K18" s="44">
        <f t="shared" si="17"/>
        <v>3.4019607843137254</v>
      </c>
      <c r="L18" s="44">
        <f t="shared" ref="L18:M18" si="18">SUM(L17/L15)</f>
        <v>2.4518828451882846</v>
      </c>
      <c r="M18" s="44">
        <f t="shared" si="18"/>
        <v>4.1895424836601309</v>
      </c>
      <c r="N18" s="45">
        <f>SUM(N17/(B15+C15+D15+E15+F15+G15+H15+I15+J15+K15+L15+M15))</f>
        <v>0.29639564124057</v>
      </c>
    </row>
    <row r="20" spans="1:15" x14ac:dyDescent="0.25">
      <c r="A20" s="35" t="s">
        <v>201</v>
      </c>
      <c r="O20" s="32" t="s">
        <v>48</v>
      </c>
    </row>
    <row r="21" spans="1:15" x14ac:dyDescent="0.25">
      <c r="A21" s="69" t="s">
        <v>170</v>
      </c>
      <c r="B21" s="105">
        <v>298</v>
      </c>
      <c r="C21" s="105">
        <v>465</v>
      </c>
      <c r="D21" s="105">
        <v>337</v>
      </c>
      <c r="E21" s="105">
        <v>167</v>
      </c>
      <c r="F21" s="105">
        <v>213</v>
      </c>
      <c r="G21" s="105">
        <v>276</v>
      </c>
      <c r="H21" s="105">
        <v>261</v>
      </c>
      <c r="I21" s="105">
        <v>275</v>
      </c>
      <c r="J21" s="105">
        <v>140</v>
      </c>
      <c r="K21" s="105">
        <v>193</v>
      </c>
      <c r="L21" s="105">
        <v>153</v>
      </c>
      <c r="M21" s="105">
        <v>147</v>
      </c>
      <c r="N21" s="103">
        <f t="shared" ref="N21:N26" si="19">SUM(B21:M21)</f>
        <v>2925</v>
      </c>
    </row>
    <row r="22" spans="1:15" x14ac:dyDescent="0.25">
      <c r="A22" s="33" t="s">
        <v>171</v>
      </c>
      <c r="B22" s="105">
        <v>358</v>
      </c>
      <c r="C22" s="105">
        <v>293</v>
      </c>
      <c r="D22" s="105">
        <v>286</v>
      </c>
      <c r="E22" s="105">
        <v>177</v>
      </c>
      <c r="F22" s="105">
        <v>206</v>
      </c>
      <c r="G22" s="105">
        <v>291</v>
      </c>
      <c r="H22" s="105">
        <v>278</v>
      </c>
      <c r="I22" s="105">
        <v>380</v>
      </c>
      <c r="J22" s="105">
        <v>214</v>
      </c>
      <c r="K22" s="105">
        <v>364</v>
      </c>
      <c r="L22" s="105">
        <v>260</v>
      </c>
      <c r="M22" s="105">
        <v>43</v>
      </c>
      <c r="N22" s="103">
        <f t="shared" si="19"/>
        <v>3150</v>
      </c>
      <c r="O22" s="49">
        <f>SUM((N22-N21)/N21)</f>
        <v>7.6923076923076927E-2</v>
      </c>
    </row>
    <row r="23" spans="1:15" x14ac:dyDescent="0.25">
      <c r="A23" s="33" t="s">
        <v>162</v>
      </c>
      <c r="B23" s="105">
        <v>354</v>
      </c>
      <c r="C23" s="105">
        <v>390</v>
      </c>
      <c r="D23" s="105">
        <v>307</v>
      </c>
      <c r="E23" s="105">
        <v>193</v>
      </c>
      <c r="F23" s="105">
        <v>123</v>
      </c>
      <c r="G23" s="105">
        <v>341</v>
      </c>
      <c r="H23" s="105">
        <v>257</v>
      </c>
      <c r="I23" s="105">
        <v>308</v>
      </c>
      <c r="J23" s="105">
        <v>204</v>
      </c>
      <c r="K23" s="105">
        <v>207</v>
      </c>
      <c r="L23" s="105">
        <v>209</v>
      </c>
      <c r="M23" s="105">
        <v>63</v>
      </c>
      <c r="N23" s="103">
        <f t="shared" si="19"/>
        <v>2956</v>
      </c>
      <c r="O23" s="49">
        <f t="shared" ref="O23:O28" si="20">SUM((N23-N22)/N22)</f>
        <v>-6.1587301587301586E-2</v>
      </c>
    </row>
    <row r="24" spans="1:15" x14ac:dyDescent="0.25">
      <c r="A24" s="33" t="s">
        <v>163</v>
      </c>
      <c r="B24" s="105">
        <v>536</v>
      </c>
      <c r="C24" s="105">
        <v>589</v>
      </c>
      <c r="D24" s="105">
        <v>394</v>
      </c>
      <c r="E24" s="105">
        <v>218</v>
      </c>
      <c r="F24" s="105">
        <v>218</v>
      </c>
      <c r="G24" s="105">
        <v>230</v>
      </c>
      <c r="H24" s="105">
        <v>243</v>
      </c>
      <c r="I24" s="105">
        <v>286</v>
      </c>
      <c r="J24" s="105">
        <v>212</v>
      </c>
      <c r="K24" s="105">
        <v>245</v>
      </c>
      <c r="L24" s="105">
        <v>177</v>
      </c>
      <c r="M24" s="105">
        <v>168</v>
      </c>
      <c r="N24" s="103">
        <f t="shared" si="19"/>
        <v>3516</v>
      </c>
      <c r="O24" s="49">
        <f t="shared" si="20"/>
        <v>0.18944519621109607</v>
      </c>
    </row>
    <row r="25" spans="1:15" x14ac:dyDescent="0.25">
      <c r="A25" s="33" t="s">
        <v>154</v>
      </c>
      <c r="B25" s="105">
        <v>382</v>
      </c>
      <c r="C25" s="105">
        <v>331</v>
      </c>
      <c r="D25" s="105">
        <v>305</v>
      </c>
      <c r="E25" s="105">
        <v>350</v>
      </c>
      <c r="F25" s="105">
        <v>147</v>
      </c>
      <c r="G25" s="105">
        <v>319</v>
      </c>
      <c r="H25" s="105">
        <v>224</v>
      </c>
      <c r="I25" s="105">
        <v>363</v>
      </c>
      <c r="J25" s="105">
        <v>224</v>
      </c>
      <c r="K25" s="105">
        <v>212</v>
      </c>
      <c r="L25" s="105">
        <v>169</v>
      </c>
      <c r="M25" s="105">
        <v>225</v>
      </c>
      <c r="N25" s="103">
        <f t="shared" si="19"/>
        <v>3251</v>
      </c>
      <c r="O25" s="49">
        <f t="shared" si="20"/>
        <v>-7.5369738339021622E-2</v>
      </c>
    </row>
    <row r="26" spans="1:15" x14ac:dyDescent="0.25">
      <c r="A26" s="33" t="s">
        <v>147</v>
      </c>
      <c r="B26" s="105">
        <v>517</v>
      </c>
      <c r="C26" s="105">
        <v>374</v>
      </c>
      <c r="D26" s="105">
        <v>375</v>
      </c>
      <c r="E26" s="105">
        <v>224</v>
      </c>
      <c r="F26" s="105">
        <v>198</v>
      </c>
      <c r="G26" s="105">
        <v>352</v>
      </c>
      <c r="H26" s="105">
        <v>351</v>
      </c>
      <c r="I26" s="105">
        <v>410</v>
      </c>
      <c r="J26" s="105">
        <v>151</v>
      </c>
      <c r="K26" s="105">
        <v>294</v>
      </c>
      <c r="L26" s="105">
        <v>304</v>
      </c>
      <c r="M26" s="105">
        <v>236</v>
      </c>
      <c r="N26" s="103">
        <f t="shared" si="19"/>
        <v>3786</v>
      </c>
      <c r="O26" s="49">
        <f t="shared" si="20"/>
        <v>0.16456474930790527</v>
      </c>
    </row>
    <row r="27" spans="1:15" x14ac:dyDescent="0.25">
      <c r="A27" s="33" t="s">
        <v>146</v>
      </c>
      <c r="B27" s="105">
        <v>473</v>
      </c>
      <c r="C27" s="105">
        <v>545</v>
      </c>
      <c r="D27" s="105">
        <v>536</v>
      </c>
      <c r="E27" s="105">
        <v>121</v>
      </c>
      <c r="F27" s="105">
        <v>337</v>
      </c>
      <c r="G27" s="105">
        <v>379</v>
      </c>
      <c r="H27" s="105">
        <v>431</v>
      </c>
      <c r="I27" s="105">
        <v>635</v>
      </c>
      <c r="J27" s="105">
        <v>130</v>
      </c>
      <c r="K27" s="105">
        <v>690</v>
      </c>
      <c r="L27" s="105">
        <v>192</v>
      </c>
      <c r="M27" s="105">
        <v>398</v>
      </c>
      <c r="N27" s="103">
        <f t="shared" ref="N27:N32" si="21">SUM(B27:M27)</f>
        <v>4867</v>
      </c>
      <c r="O27" s="49">
        <f t="shared" si="20"/>
        <v>0.28552562070787113</v>
      </c>
    </row>
    <row r="28" spans="1:15" x14ac:dyDescent="0.25">
      <c r="A28" s="33" t="s">
        <v>159</v>
      </c>
      <c r="B28" s="105">
        <v>373</v>
      </c>
      <c r="C28" s="105">
        <v>371</v>
      </c>
      <c r="D28" s="105">
        <v>299</v>
      </c>
      <c r="E28" s="105">
        <v>268</v>
      </c>
      <c r="F28" s="105">
        <v>1365</v>
      </c>
      <c r="G28" s="105">
        <v>611</v>
      </c>
      <c r="H28" s="105">
        <v>478</v>
      </c>
      <c r="I28" s="105">
        <v>551</v>
      </c>
      <c r="J28" s="105">
        <v>575</v>
      </c>
      <c r="K28" s="105">
        <v>202</v>
      </c>
      <c r="L28" s="105">
        <v>192</v>
      </c>
      <c r="M28" s="105">
        <v>1075</v>
      </c>
      <c r="N28" s="103">
        <f t="shared" si="21"/>
        <v>6360</v>
      </c>
      <c r="O28" s="49">
        <f t="shared" si="20"/>
        <v>0.30675981097185123</v>
      </c>
    </row>
    <row r="29" spans="1:15" x14ac:dyDescent="0.25">
      <c r="A29" s="33" t="s">
        <v>183</v>
      </c>
      <c r="B29" s="105">
        <v>383</v>
      </c>
      <c r="C29" s="105">
        <v>478</v>
      </c>
      <c r="D29" s="105">
        <v>341</v>
      </c>
      <c r="E29" s="105">
        <v>310</v>
      </c>
      <c r="F29" s="105">
        <v>153</v>
      </c>
      <c r="G29" s="105">
        <v>436</v>
      </c>
      <c r="H29" s="105">
        <v>336</v>
      </c>
      <c r="I29" s="105">
        <v>669</v>
      </c>
      <c r="J29" s="105">
        <v>269</v>
      </c>
      <c r="K29" s="105">
        <v>191</v>
      </c>
      <c r="L29" s="105">
        <v>236</v>
      </c>
      <c r="M29" s="105">
        <v>152</v>
      </c>
      <c r="N29" s="103">
        <f t="shared" si="21"/>
        <v>3954</v>
      </c>
      <c r="O29" s="49">
        <f t="shared" ref="O29:O34" si="22">SUM((N29-N28)/N28)</f>
        <v>-0.37830188679245286</v>
      </c>
    </row>
    <row r="30" spans="1:15" x14ac:dyDescent="0.25">
      <c r="A30" s="33" t="s">
        <v>189</v>
      </c>
      <c r="B30" s="105">
        <v>476</v>
      </c>
      <c r="C30" s="105">
        <v>393</v>
      </c>
      <c r="D30" s="105">
        <v>368</v>
      </c>
      <c r="E30" s="105">
        <v>254</v>
      </c>
      <c r="F30" s="105">
        <v>311</v>
      </c>
      <c r="G30" s="105">
        <v>381</v>
      </c>
      <c r="H30" s="105">
        <v>371</v>
      </c>
      <c r="I30" s="105">
        <v>392</v>
      </c>
      <c r="J30" s="105">
        <v>164</v>
      </c>
      <c r="K30" s="105">
        <v>355</v>
      </c>
      <c r="L30" s="105">
        <v>282</v>
      </c>
      <c r="M30" s="105">
        <v>121</v>
      </c>
      <c r="N30" s="103">
        <f t="shared" si="21"/>
        <v>3868</v>
      </c>
      <c r="O30" s="49">
        <f t="shared" si="22"/>
        <v>-2.175012645422357E-2</v>
      </c>
    </row>
    <row r="31" spans="1:15" x14ac:dyDescent="0.25">
      <c r="A31" s="33" t="s">
        <v>242</v>
      </c>
      <c r="B31" s="105">
        <v>389</v>
      </c>
      <c r="C31" s="105">
        <v>375</v>
      </c>
      <c r="D31" s="105">
        <v>449</v>
      </c>
      <c r="E31" s="105">
        <v>207</v>
      </c>
      <c r="F31" s="105">
        <v>245</v>
      </c>
      <c r="G31" s="105">
        <v>470</v>
      </c>
      <c r="H31" s="105">
        <v>335</v>
      </c>
      <c r="I31" s="105">
        <v>474</v>
      </c>
      <c r="J31" s="105">
        <v>234</v>
      </c>
      <c r="K31" s="105">
        <v>269</v>
      </c>
      <c r="L31" s="105">
        <v>201</v>
      </c>
      <c r="M31" s="105">
        <v>317</v>
      </c>
      <c r="N31" s="103">
        <f t="shared" si="21"/>
        <v>3965</v>
      </c>
      <c r="O31" s="49">
        <f t="shared" si="22"/>
        <v>2.5077559462254394E-2</v>
      </c>
    </row>
    <row r="32" spans="1:15" x14ac:dyDescent="0.25">
      <c r="A32" s="33" t="s">
        <v>271</v>
      </c>
      <c r="B32" s="105">
        <v>464</v>
      </c>
      <c r="C32" s="105">
        <v>323</v>
      </c>
      <c r="D32" s="105">
        <v>401</v>
      </c>
      <c r="E32" s="105">
        <v>181</v>
      </c>
      <c r="F32" s="105">
        <v>385</v>
      </c>
      <c r="G32" s="105">
        <v>512</v>
      </c>
      <c r="H32" s="105">
        <v>439</v>
      </c>
      <c r="I32" s="105">
        <v>600</v>
      </c>
      <c r="J32" s="105">
        <v>425</v>
      </c>
      <c r="K32" s="105">
        <v>390</v>
      </c>
      <c r="L32" s="105">
        <v>341</v>
      </c>
      <c r="M32" s="105">
        <v>271</v>
      </c>
      <c r="N32" s="103">
        <f t="shared" si="21"/>
        <v>4732</v>
      </c>
      <c r="O32" s="49">
        <f t="shared" si="22"/>
        <v>0.19344262295081968</v>
      </c>
    </row>
    <row r="33" spans="1:15" x14ac:dyDescent="0.25">
      <c r="A33" s="33" t="s">
        <v>291</v>
      </c>
      <c r="B33" s="105">
        <v>514</v>
      </c>
      <c r="C33" s="105">
        <v>797</v>
      </c>
      <c r="D33" s="105">
        <v>716</v>
      </c>
      <c r="E33" s="105">
        <v>347</v>
      </c>
      <c r="F33" s="105">
        <v>534</v>
      </c>
      <c r="G33" s="105">
        <v>775</v>
      </c>
      <c r="H33" s="105">
        <v>648</v>
      </c>
      <c r="I33" s="105">
        <v>712</v>
      </c>
      <c r="J33" s="105">
        <v>328</v>
      </c>
      <c r="K33" s="105">
        <v>435</v>
      </c>
      <c r="L33" s="105">
        <v>376</v>
      </c>
      <c r="M33" s="105">
        <v>258</v>
      </c>
      <c r="N33" s="103">
        <f t="shared" ref="N33:N38" si="23">SUM(B33:M33)</f>
        <v>6440</v>
      </c>
      <c r="O33" s="49">
        <f t="shared" si="22"/>
        <v>0.36094674556213019</v>
      </c>
    </row>
    <row r="34" spans="1:15" x14ac:dyDescent="0.25">
      <c r="A34" s="33" t="s">
        <v>302</v>
      </c>
      <c r="B34" s="105">
        <v>729</v>
      </c>
      <c r="C34" s="105">
        <v>784</v>
      </c>
      <c r="D34" s="105">
        <v>623</v>
      </c>
      <c r="E34" s="105">
        <v>338</v>
      </c>
      <c r="F34" s="105">
        <v>394</v>
      </c>
      <c r="G34" s="105">
        <v>650</v>
      </c>
      <c r="H34" s="105">
        <v>490</v>
      </c>
      <c r="I34" s="105">
        <v>831</v>
      </c>
      <c r="J34" s="105">
        <v>497</v>
      </c>
      <c r="K34" s="105">
        <v>484</v>
      </c>
      <c r="L34" s="105">
        <v>620</v>
      </c>
      <c r="M34" s="105">
        <v>422</v>
      </c>
      <c r="N34" s="103">
        <f t="shared" si="23"/>
        <v>6862</v>
      </c>
      <c r="O34" s="49">
        <f t="shared" si="22"/>
        <v>6.5527950310559011E-2</v>
      </c>
    </row>
    <row r="35" spans="1:15" x14ac:dyDescent="0.25">
      <c r="A35" s="33" t="s">
        <v>311</v>
      </c>
      <c r="B35" s="105">
        <v>916</v>
      </c>
      <c r="C35" s="105">
        <v>1031</v>
      </c>
      <c r="D35" s="105">
        <v>889</v>
      </c>
      <c r="E35" s="105">
        <v>242</v>
      </c>
      <c r="F35" s="105">
        <v>341</v>
      </c>
      <c r="G35" s="105">
        <v>639</v>
      </c>
      <c r="H35" s="105">
        <v>535</v>
      </c>
      <c r="I35" s="105">
        <v>656</v>
      </c>
      <c r="J35" s="105">
        <v>335</v>
      </c>
      <c r="K35" s="105">
        <v>356</v>
      </c>
      <c r="L35" s="105">
        <v>420</v>
      </c>
      <c r="M35" s="105">
        <v>324</v>
      </c>
      <c r="N35" s="103">
        <f t="shared" si="23"/>
        <v>6684</v>
      </c>
      <c r="O35" s="49">
        <f t="shared" ref="O35" si="24">SUM((N35-N34)/N34)</f>
        <v>-2.5939959195569805E-2</v>
      </c>
    </row>
    <row r="36" spans="1:15" x14ac:dyDescent="0.25">
      <c r="A36" s="33" t="s">
        <v>324</v>
      </c>
      <c r="B36" s="105">
        <v>689</v>
      </c>
      <c r="C36" s="105">
        <v>994</v>
      </c>
      <c r="D36" s="105">
        <v>1028</v>
      </c>
      <c r="E36" s="105">
        <v>468</v>
      </c>
      <c r="F36" s="105">
        <v>666</v>
      </c>
      <c r="G36" s="105">
        <v>870</v>
      </c>
      <c r="H36" s="105">
        <v>812</v>
      </c>
      <c r="I36" s="105">
        <v>935</v>
      </c>
      <c r="J36" s="105">
        <v>182</v>
      </c>
      <c r="K36" s="105">
        <v>393</v>
      </c>
      <c r="L36" s="105">
        <v>158</v>
      </c>
      <c r="M36" s="105">
        <v>233</v>
      </c>
      <c r="N36" s="103">
        <f t="shared" si="23"/>
        <v>7428</v>
      </c>
      <c r="O36" s="49">
        <f t="shared" ref="O36" si="25">SUM((N36-N35)/N35)</f>
        <v>0.11131059245960502</v>
      </c>
    </row>
    <row r="37" spans="1:15" x14ac:dyDescent="0.25">
      <c r="A37" s="33" t="s">
        <v>340</v>
      </c>
      <c r="B37" s="105">
        <v>762</v>
      </c>
      <c r="C37" s="105">
        <v>796</v>
      </c>
      <c r="D37" s="105">
        <v>703</v>
      </c>
      <c r="E37" s="105">
        <v>378</v>
      </c>
      <c r="F37" s="105">
        <v>452</v>
      </c>
      <c r="G37" s="105">
        <v>583</v>
      </c>
      <c r="H37" s="105">
        <v>600</v>
      </c>
      <c r="I37" s="105">
        <v>749</v>
      </c>
      <c r="J37" s="105">
        <v>346</v>
      </c>
      <c r="K37" s="105">
        <v>204</v>
      </c>
      <c r="L37" s="105">
        <v>239</v>
      </c>
      <c r="M37" s="105">
        <v>153</v>
      </c>
      <c r="N37" s="103">
        <f t="shared" si="23"/>
        <v>5965</v>
      </c>
      <c r="O37" s="49">
        <f t="shared" ref="O37" si="26">SUM((N37-N36)/N36)</f>
        <v>-0.19695745826602046</v>
      </c>
    </row>
    <row r="38" spans="1:15" x14ac:dyDescent="0.25">
      <c r="A38" s="33" t="s">
        <v>386</v>
      </c>
      <c r="B38" s="32">
        <v>546</v>
      </c>
      <c r="C38" s="32">
        <v>606</v>
      </c>
      <c r="D38" s="32">
        <v>737</v>
      </c>
      <c r="E38" s="32">
        <v>234</v>
      </c>
      <c r="F38" s="32">
        <v>373</v>
      </c>
      <c r="G38" s="32">
        <v>352</v>
      </c>
      <c r="H38" s="32">
        <v>712</v>
      </c>
      <c r="I38" s="32">
        <v>867</v>
      </c>
      <c r="J38" s="32">
        <v>789</v>
      </c>
      <c r="K38" s="32">
        <v>898</v>
      </c>
      <c r="L38" s="32">
        <v>825</v>
      </c>
      <c r="M38" s="32">
        <v>794</v>
      </c>
      <c r="N38" s="103">
        <f t="shared" si="23"/>
        <v>7733</v>
      </c>
      <c r="O38" s="49">
        <f t="shared" ref="O38" si="27">SUM((N38-N37)/N37)</f>
        <v>0.29639564124057</v>
      </c>
    </row>
  </sheetData>
  <phoneticPr fontId="0" type="noConversion"/>
  <pageMargins left="0.5" right="0.5" top="1" bottom="1" header="0.5" footer="0.5"/>
  <pageSetup scale="62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 fitToPage="1"/>
  </sheetPr>
  <dimension ref="A1:Q54"/>
  <sheetViews>
    <sheetView showOutlineSymbols="0" zoomScale="80" zoomScaleNormal="87" workbookViewId="0">
      <pane xSplit="1" ySplit="2" topLeftCell="M26" activePane="bottomRight" state="frozen"/>
      <selection pane="topRight"/>
      <selection pane="bottomLeft"/>
      <selection pane="bottomRight" activeCell="M26" sqref="M26"/>
    </sheetView>
  </sheetViews>
  <sheetFormatPr defaultColWidth="9.6328125" defaultRowHeight="13.8" x14ac:dyDescent="0.25"/>
  <cols>
    <col min="1" max="1" width="11.81640625" style="32" customWidth="1"/>
    <col min="2" max="16" width="9.6328125" style="32" customWidth="1"/>
    <col min="17" max="17" width="9.6328125" style="58" customWidth="1"/>
    <col min="18" max="16384" width="9.6328125" style="32"/>
  </cols>
  <sheetData>
    <row r="1" spans="1:17" x14ac:dyDescent="0.25">
      <c r="F1" s="32" t="s">
        <v>388</v>
      </c>
      <c r="N1" s="32" t="s">
        <v>388</v>
      </c>
      <c r="Q1" s="34" t="s">
        <v>112</v>
      </c>
    </row>
    <row r="2" spans="1:17" ht="14.4" thickBot="1" x14ac:dyDescent="0.3">
      <c r="A2" s="69" t="s">
        <v>59</v>
      </c>
      <c r="B2" s="68" t="s">
        <v>3</v>
      </c>
      <c r="C2" s="68" t="s">
        <v>4</v>
      </c>
      <c r="D2" s="68" t="s">
        <v>5</v>
      </c>
      <c r="E2" s="68" t="s">
        <v>6</v>
      </c>
      <c r="F2" s="68" t="s">
        <v>7</v>
      </c>
      <c r="G2" s="68" t="s">
        <v>8</v>
      </c>
      <c r="H2" s="68" t="s">
        <v>9</v>
      </c>
      <c r="I2" s="68" t="s">
        <v>10</v>
      </c>
      <c r="J2" s="68" t="s">
        <v>11</v>
      </c>
      <c r="K2" s="68" t="s">
        <v>12</v>
      </c>
      <c r="L2" s="68" t="s">
        <v>13</v>
      </c>
      <c r="M2" s="68" t="s">
        <v>14</v>
      </c>
      <c r="N2" s="69" t="s">
        <v>15</v>
      </c>
      <c r="O2" s="69" t="s">
        <v>17</v>
      </c>
      <c r="P2" s="69" t="s">
        <v>18</v>
      </c>
      <c r="Q2" s="34" t="s">
        <v>113</v>
      </c>
    </row>
    <row r="3" spans="1:17" x14ac:dyDescent="0.25">
      <c r="A3" s="36" t="s">
        <v>60</v>
      </c>
      <c r="B3" s="36">
        <v>0</v>
      </c>
      <c r="C3" s="36">
        <v>0</v>
      </c>
      <c r="D3" s="36">
        <v>4</v>
      </c>
      <c r="E3" s="36">
        <v>3</v>
      </c>
      <c r="F3" s="36">
        <v>0</v>
      </c>
      <c r="G3" s="36">
        <v>10</v>
      </c>
      <c r="H3" s="36">
        <v>1</v>
      </c>
      <c r="I3" s="36">
        <v>0</v>
      </c>
      <c r="J3" s="36">
        <v>1</v>
      </c>
      <c r="K3" s="36">
        <v>1</v>
      </c>
      <c r="L3" s="36">
        <v>0</v>
      </c>
      <c r="M3" s="36">
        <v>1</v>
      </c>
      <c r="N3" s="37">
        <f t="shared" ref="N3:N20" si="0">SUM(B3:M3)</f>
        <v>21</v>
      </c>
      <c r="O3" s="38">
        <f t="shared" ref="O3:O20" si="1">AVERAGE(B3:M3)</f>
        <v>1.75</v>
      </c>
      <c r="P3" s="134">
        <f t="shared" ref="P3:P20" si="2">MAX(B3:M3)</f>
        <v>10</v>
      </c>
      <c r="Q3" s="39">
        <f>SUM(N3/N39)</f>
        <v>1.8552875695732839E-3</v>
      </c>
    </row>
    <row r="4" spans="1:17" x14ac:dyDescent="0.25">
      <c r="A4" s="32" t="s">
        <v>61</v>
      </c>
      <c r="B4" s="32">
        <v>31</v>
      </c>
      <c r="C4" s="32">
        <v>44</v>
      </c>
      <c r="D4" s="32">
        <v>44</v>
      </c>
      <c r="E4" s="32">
        <v>15</v>
      </c>
      <c r="F4" s="32">
        <v>36</v>
      </c>
      <c r="G4" s="32">
        <v>33</v>
      </c>
      <c r="H4" s="32">
        <v>40</v>
      </c>
      <c r="I4" s="32">
        <v>49</v>
      </c>
      <c r="J4" s="32">
        <v>28</v>
      </c>
      <c r="K4" s="32">
        <v>26</v>
      </c>
      <c r="L4" s="32">
        <v>11</v>
      </c>
      <c r="M4" s="32">
        <v>19</v>
      </c>
      <c r="N4" s="40">
        <f t="shared" si="0"/>
        <v>376</v>
      </c>
      <c r="O4" s="41">
        <f t="shared" si="1"/>
        <v>31.333333333333332</v>
      </c>
      <c r="P4" s="132">
        <f t="shared" si="2"/>
        <v>49</v>
      </c>
      <c r="Q4" s="43">
        <f>SUM(N4/N39)</f>
        <v>3.3218482198074037E-2</v>
      </c>
    </row>
    <row r="5" spans="1:17" x14ac:dyDescent="0.25">
      <c r="A5" s="32" t="s">
        <v>62</v>
      </c>
      <c r="B5" s="32">
        <v>25</v>
      </c>
      <c r="C5" s="32">
        <v>11</v>
      </c>
      <c r="D5" s="32">
        <v>48</v>
      </c>
      <c r="E5" s="32">
        <v>22</v>
      </c>
      <c r="F5" s="32">
        <v>14</v>
      </c>
      <c r="G5" s="32">
        <v>17</v>
      </c>
      <c r="H5" s="32">
        <v>12</v>
      </c>
      <c r="I5" s="32">
        <v>23</v>
      </c>
      <c r="J5" s="32">
        <v>9</v>
      </c>
      <c r="K5" s="32">
        <v>9</v>
      </c>
      <c r="L5" s="32">
        <v>11</v>
      </c>
      <c r="M5" s="32">
        <v>10</v>
      </c>
      <c r="N5" s="40">
        <f t="shared" si="0"/>
        <v>211</v>
      </c>
      <c r="O5" s="41">
        <f t="shared" si="1"/>
        <v>17.583333333333332</v>
      </c>
      <c r="P5" s="132">
        <f t="shared" si="2"/>
        <v>48</v>
      </c>
      <c r="Q5" s="43">
        <f>SUM(N5/N39)</f>
        <v>1.8641222722855375E-2</v>
      </c>
    </row>
    <row r="6" spans="1:17" x14ac:dyDescent="0.25">
      <c r="A6" s="32" t="s">
        <v>63</v>
      </c>
      <c r="B6" s="32">
        <v>4</v>
      </c>
      <c r="C6" s="32">
        <v>4</v>
      </c>
      <c r="D6" s="32">
        <v>3</v>
      </c>
      <c r="E6" s="32">
        <v>9</v>
      </c>
      <c r="F6" s="32">
        <v>3</v>
      </c>
      <c r="G6" s="32">
        <v>1</v>
      </c>
      <c r="H6" s="32">
        <v>5</v>
      </c>
      <c r="I6" s="32">
        <v>10</v>
      </c>
      <c r="J6" s="32">
        <v>4</v>
      </c>
      <c r="K6" s="32">
        <v>7</v>
      </c>
      <c r="L6" s="32">
        <v>4</v>
      </c>
      <c r="M6" s="32">
        <v>4</v>
      </c>
      <c r="N6" s="40">
        <f t="shared" si="0"/>
        <v>58</v>
      </c>
      <c r="O6" s="41">
        <f t="shared" si="1"/>
        <v>4.833333333333333</v>
      </c>
      <c r="P6" s="132">
        <f t="shared" si="2"/>
        <v>10</v>
      </c>
      <c r="Q6" s="43">
        <f>SUM(N6/N39)</f>
        <v>5.124127573107165E-3</v>
      </c>
    </row>
    <row r="7" spans="1:17" x14ac:dyDescent="0.25">
      <c r="A7" s="32" t="s">
        <v>64</v>
      </c>
      <c r="B7" s="32">
        <v>9</v>
      </c>
      <c r="C7" s="32">
        <v>13</v>
      </c>
      <c r="D7" s="32">
        <v>5</v>
      </c>
      <c r="E7" s="32">
        <v>6</v>
      </c>
      <c r="F7" s="32">
        <v>9</v>
      </c>
      <c r="G7" s="32">
        <v>14</v>
      </c>
      <c r="H7" s="32">
        <v>12</v>
      </c>
      <c r="I7" s="32">
        <v>15</v>
      </c>
      <c r="J7" s="32">
        <v>11</v>
      </c>
      <c r="K7" s="32">
        <v>17</v>
      </c>
      <c r="L7" s="32">
        <v>11</v>
      </c>
      <c r="M7" s="32">
        <v>17</v>
      </c>
      <c r="N7" s="40">
        <f t="shared" si="0"/>
        <v>139</v>
      </c>
      <c r="O7" s="41">
        <f t="shared" si="1"/>
        <v>11.583333333333334</v>
      </c>
      <c r="P7" s="132">
        <f t="shared" si="2"/>
        <v>17</v>
      </c>
      <c r="Q7" s="43">
        <f>SUM(N7/N39)</f>
        <v>1.2280236770032689E-2</v>
      </c>
    </row>
    <row r="8" spans="1:17" x14ac:dyDescent="0.25">
      <c r="A8" s="32" t="s">
        <v>312</v>
      </c>
      <c r="B8" s="32">
        <v>4</v>
      </c>
      <c r="C8" s="32">
        <v>18</v>
      </c>
      <c r="D8" s="32">
        <v>7</v>
      </c>
      <c r="E8" s="32">
        <v>12</v>
      </c>
      <c r="F8" s="32">
        <v>8</v>
      </c>
      <c r="G8" s="32">
        <v>14</v>
      </c>
      <c r="H8" s="32">
        <v>9</v>
      </c>
      <c r="I8" s="32">
        <v>5</v>
      </c>
      <c r="J8" s="32">
        <v>6</v>
      </c>
      <c r="K8" s="32">
        <v>3</v>
      </c>
      <c r="L8" s="32">
        <v>3</v>
      </c>
      <c r="M8" s="32">
        <v>14</v>
      </c>
      <c r="N8" s="40">
        <f t="shared" si="0"/>
        <v>103</v>
      </c>
      <c r="O8" s="41">
        <f t="shared" si="1"/>
        <v>8.5833333333333339</v>
      </c>
      <c r="P8" s="132">
        <f t="shared" si="2"/>
        <v>18</v>
      </c>
      <c r="Q8" s="43">
        <f>SUM(N8/N39)</f>
        <v>9.0997437936213444E-3</v>
      </c>
    </row>
    <row r="9" spans="1:17" x14ac:dyDescent="0.25">
      <c r="A9" s="32" t="s">
        <v>274</v>
      </c>
      <c r="B9" s="32">
        <v>13</v>
      </c>
      <c r="C9" s="32">
        <v>11</v>
      </c>
      <c r="D9" s="32">
        <v>5</v>
      </c>
      <c r="E9" s="32">
        <v>9</v>
      </c>
      <c r="F9" s="32">
        <v>3</v>
      </c>
      <c r="G9" s="32">
        <v>10</v>
      </c>
      <c r="H9" s="32">
        <v>6</v>
      </c>
      <c r="I9" s="32">
        <v>4</v>
      </c>
      <c r="J9" s="32">
        <v>1</v>
      </c>
      <c r="K9" s="32">
        <v>4</v>
      </c>
      <c r="L9" s="32">
        <v>0</v>
      </c>
      <c r="M9" s="32">
        <v>2</v>
      </c>
      <c r="N9" s="40">
        <f t="shared" si="0"/>
        <v>68</v>
      </c>
      <c r="O9" s="41">
        <f t="shared" si="1"/>
        <v>5.666666666666667</v>
      </c>
      <c r="P9" s="132">
        <f t="shared" si="2"/>
        <v>13</v>
      </c>
      <c r="Q9" s="43">
        <f>SUM(N9/N39)</f>
        <v>6.0075978443325379E-3</v>
      </c>
    </row>
    <row r="10" spans="1:17" x14ac:dyDescent="0.25">
      <c r="A10" s="32" t="s">
        <v>313</v>
      </c>
      <c r="B10" s="32">
        <v>12</v>
      </c>
      <c r="C10" s="32">
        <v>18</v>
      </c>
      <c r="D10" s="32">
        <v>18</v>
      </c>
      <c r="E10" s="32">
        <v>1</v>
      </c>
      <c r="F10" s="32">
        <v>5</v>
      </c>
      <c r="G10" s="32">
        <v>19</v>
      </c>
      <c r="H10" s="32">
        <v>9</v>
      </c>
      <c r="I10" s="32">
        <v>13</v>
      </c>
      <c r="J10" s="32">
        <v>10</v>
      </c>
      <c r="K10" s="32">
        <v>8</v>
      </c>
      <c r="L10" s="32">
        <v>6</v>
      </c>
      <c r="M10" s="32">
        <v>15</v>
      </c>
      <c r="N10" s="40">
        <f t="shared" si="0"/>
        <v>134</v>
      </c>
      <c r="O10" s="41">
        <f t="shared" si="1"/>
        <v>11.166666666666666</v>
      </c>
      <c r="P10" s="132">
        <f t="shared" si="2"/>
        <v>19</v>
      </c>
      <c r="Q10" s="43">
        <f>SUM(N10/N39)</f>
        <v>1.1838501634420002E-2</v>
      </c>
    </row>
    <row r="11" spans="1:17" x14ac:dyDescent="0.25">
      <c r="A11" s="32" t="s">
        <v>79</v>
      </c>
      <c r="B11" s="32">
        <v>66</v>
      </c>
      <c r="C11" s="32">
        <v>90</v>
      </c>
      <c r="D11" s="32">
        <v>93</v>
      </c>
      <c r="E11" s="32">
        <v>50</v>
      </c>
      <c r="F11" s="32">
        <v>76</v>
      </c>
      <c r="G11" s="32">
        <v>89</v>
      </c>
      <c r="H11" s="32">
        <v>72</v>
      </c>
      <c r="I11" s="32">
        <v>115</v>
      </c>
      <c r="J11" s="32">
        <v>34</v>
      </c>
      <c r="K11" s="32">
        <v>32</v>
      </c>
      <c r="L11" s="32">
        <v>33</v>
      </c>
      <c r="M11" s="32">
        <v>45</v>
      </c>
      <c r="N11" s="40">
        <f t="shared" si="0"/>
        <v>795</v>
      </c>
      <c r="O11" s="41">
        <f t="shared" si="1"/>
        <v>66.25</v>
      </c>
      <c r="P11" s="132">
        <f t="shared" si="2"/>
        <v>115</v>
      </c>
      <c r="Q11" s="43">
        <f>SUM(N11/N39)</f>
        <v>7.023588656241718E-2</v>
      </c>
    </row>
    <row r="12" spans="1:17" x14ac:dyDescent="0.25">
      <c r="A12" s="32" t="s">
        <v>161</v>
      </c>
      <c r="B12" s="32">
        <v>62</v>
      </c>
      <c r="C12" s="32">
        <v>137</v>
      </c>
      <c r="D12" s="32">
        <v>166</v>
      </c>
      <c r="E12" s="32">
        <v>42</v>
      </c>
      <c r="F12" s="32">
        <v>128</v>
      </c>
      <c r="G12" s="32">
        <v>223</v>
      </c>
      <c r="H12" s="32">
        <v>184</v>
      </c>
      <c r="I12" s="32">
        <v>160</v>
      </c>
      <c r="J12" s="32">
        <v>53</v>
      </c>
      <c r="K12" s="32">
        <v>58</v>
      </c>
      <c r="L12" s="32">
        <v>185</v>
      </c>
      <c r="M12" s="32">
        <v>169</v>
      </c>
      <c r="N12" s="40">
        <f t="shared" si="0"/>
        <v>1567</v>
      </c>
      <c r="O12" s="41">
        <f t="shared" si="1"/>
        <v>130.58333333333334</v>
      </c>
      <c r="P12" s="132">
        <f t="shared" si="2"/>
        <v>223</v>
      </c>
      <c r="Q12" s="43">
        <f>SUM(N12/N39)</f>
        <v>0.13843979150101599</v>
      </c>
    </row>
    <row r="13" spans="1:17" x14ac:dyDescent="0.25">
      <c r="A13" s="32" t="s">
        <v>65</v>
      </c>
      <c r="B13" s="32">
        <v>30</v>
      </c>
      <c r="C13" s="32">
        <v>32</v>
      </c>
      <c r="D13" s="32">
        <v>37</v>
      </c>
      <c r="E13" s="32">
        <v>15</v>
      </c>
      <c r="F13" s="32">
        <v>27</v>
      </c>
      <c r="G13" s="32">
        <v>24</v>
      </c>
      <c r="H13" s="32">
        <v>31</v>
      </c>
      <c r="I13" s="32">
        <v>30</v>
      </c>
      <c r="J13" s="32">
        <v>14</v>
      </c>
      <c r="K13" s="32">
        <v>41</v>
      </c>
      <c r="L13" s="32">
        <v>25</v>
      </c>
      <c r="M13" s="32">
        <v>12</v>
      </c>
      <c r="N13" s="40">
        <f t="shared" si="0"/>
        <v>318</v>
      </c>
      <c r="O13" s="41">
        <f t="shared" si="1"/>
        <v>26.5</v>
      </c>
      <c r="P13" s="132">
        <f t="shared" si="2"/>
        <v>41</v>
      </c>
      <c r="Q13" s="43">
        <f>SUM(N13/N39)</f>
        <v>2.8094354624966868E-2</v>
      </c>
    </row>
    <row r="14" spans="1:17" x14ac:dyDescent="0.25">
      <c r="A14" s="32" t="s">
        <v>303</v>
      </c>
      <c r="B14" s="32">
        <v>46</v>
      </c>
      <c r="C14" s="32">
        <v>50</v>
      </c>
      <c r="D14" s="32">
        <v>52</v>
      </c>
      <c r="E14" s="32">
        <v>15</v>
      </c>
      <c r="F14" s="32">
        <v>48</v>
      </c>
      <c r="G14" s="32">
        <v>42</v>
      </c>
      <c r="H14" s="32">
        <v>36</v>
      </c>
      <c r="I14" s="32">
        <v>93</v>
      </c>
      <c r="J14" s="32">
        <v>23</v>
      </c>
      <c r="K14" s="32">
        <v>26</v>
      </c>
      <c r="L14" s="32">
        <v>28</v>
      </c>
      <c r="M14" s="32">
        <v>31</v>
      </c>
      <c r="N14" s="40">
        <f t="shared" si="0"/>
        <v>490</v>
      </c>
      <c r="O14" s="41">
        <f t="shared" si="1"/>
        <v>40.833333333333336</v>
      </c>
      <c r="P14" s="132">
        <f t="shared" si="2"/>
        <v>93</v>
      </c>
      <c r="Q14" s="43">
        <f>SUM(N14/N39)</f>
        <v>4.3290043290043288E-2</v>
      </c>
    </row>
    <row r="15" spans="1:17" x14ac:dyDescent="0.25">
      <c r="A15" s="32" t="s">
        <v>111</v>
      </c>
      <c r="B15" s="32">
        <v>64</v>
      </c>
      <c r="C15" s="32">
        <v>109</v>
      </c>
      <c r="D15" s="32">
        <v>105</v>
      </c>
      <c r="E15" s="32">
        <v>25</v>
      </c>
      <c r="F15" s="32">
        <v>39</v>
      </c>
      <c r="G15" s="32">
        <v>53</v>
      </c>
      <c r="H15" s="32">
        <v>70</v>
      </c>
      <c r="I15" s="32">
        <v>78</v>
      </c>
      <c r="J15" s="32">
        <v>29</v>
      </c>
      <c r="K15" s="32">
        <v>18</v>
      </c>
      <c r="L15" s="32">
        <v>30</v>
      </c>
      <c r="M15" s="32">
        <v>34</v>
      </c>
      <c r="N15" s="40">
        <f t="shared" si="0"/>
        <v>654</v>
      </c>
      <c r="O15" s="41">
        <f t="shared" si="1"/>
        <v>54.5</v>
      </c>
      <c r="P15" s="132">
        <f t="shared" si="2"/>
        <v>109</v>
      </c>
      <c r="Q15" s="43">
        <f>SUM(N15/N39)</f>
        <v>5.7778955738139411E-2</v>
      </c>
    </row>
    <row r="16" spans="1:17" x14ac:dyDescent="0.25">
      <c r="A16" s="32" t="s">
        <v>66</v>
      </c>
      <c r="B16" s="32">
        <v>26</v>
      </c>
      <c r="C16" s="32">
        <v>38</v>
      </c>
      <c r="D16" s="32">
        <v>21</v>
      </c>
      <c r="E16" s="32">
        <v>19</v>
      </c>
      <c r="F16" s="32">
        <v>18</v>
      </c>
      <c r="G16" s="32">
        <v>22</v>
      </c>
      <c r="H16" s="32">
        <v>16</v>
      </c>
      <c r="I16" s="32">
        <v>20</v>
      </c>
      <c r="J16" s="32">
        <v>21</v>
      </c>
      <c r="K16" s="32">
        <v>5</v>
      </c>
      <c r="L16" s="32">
        <v>5</v>
      </c>
      <c r="M16" s="32">
        <v>4</v>
      </c>
      <c r="N16" s="40">
        <f t="shared" si="0"/>
        <v>215</v>
      </c>
      <c r="O16" s="41">
        <f t="shared" si="1"/>
        <v>17.916666666666668</v>
      </c>
      <c r="P16" s="132">
        <f t="shared" si="2"/>
        <v>38</v>
      </c>
      <c r="Q16" s="43">
        <f>SUM(N16/N39)</f>
        <v>1.8994610831345526E-2</v>
      </c>
    </row>
    <row r="17" spans="1:17" x14ac:dyDescent="0.25">
      <c r="A17" s="32" t="s">
        <v>67</v>
      </c>
      <c r="B17" s="32">
        <v>18</v>
      </c>
      <c r="C17" s="32">
        <v>24</v>
      </c>
      <c r="D17" s="32">
        <v>12</v>
      </c>
      <c r="E17" s="32">
        <v>9</v>
      </c>
      <c r="F17" s="32">
        <v>4</v>
      </c>
      <c r="G17" s="32">
        <v>8</v>
      </c>
      <c r="H17" s="32">
        <v>4</v>
      </c>
      <c r="I17" s="32">
        <v>7</v>
      </c>
      <c r="J17" s="32">
        <v>3</v>
      </c>
      <c r="K17" s="32">
        <v>7</v>
      </c>
      <c r="L17" s="32">
        <v>6</v>
      </c>
      <c r="M17" s="32">
        <v>6</v>
      </c>
      <c r="N17" s="40">
        <f t="shared" si="0"/>
        <v>108</v>
      </c>
      <c r="O17" s="41">
        <f t="shared" si="1"/>
        <v>9</v>
      </c>
      <c r="P17" s="132">
        <f t="shared" si="2"/>
        <v>24</v>
      </c>
      <c r="Q17" s="43">
        <f>SUM(N17/N39)</f>
        <v>9.5414789292340308E-3</v>
      </c>
    </row>
    <row r="18" spans="1:17" x14ac:dyDescent="0.25">
      <c r="A18" s="32" t="s">
        <v>68</v>
      </c>
      <c r="B18" s="32">
        <v>49</v>
      </c>
      <c r="C18" s="32">
        <v>62</v>
      </c>
      <c r="D18" s="32">
        <v>51</v>
      </c>
      <c r="E18" s="32">
        <v>17</v>
      </c>
      <c r="F18" s="32">
        <v>52</v>
      </c>
      <c r="G18" s="32">
        <v>30</v>
      </c>
      <c r="H18" s="32">
        <v>44</v>
      </c>
      <c r="I18" s="32">
        <v>61</v>
      </c>
      <c r="J18" s="32">
        <v>32</v>
      </c>
      <c r="K18" s="32">
        <v>60</v>
      </c>
      <c r="L18" s="32">
        <v>40</v>
      </c>
      <c r="M18" s="32">
        <v>86</v>
      </c>
      <c r="N18" s="40">
        <f t="shared" si="0"/>
        <v>584</v>
      </c>
      <c r="O18" s="41">
        <f t="shared" si="1"/>
        <v>48.666666666666664</v>
      </c>
      <c r="P18" s="132">
        <f t="shared" si="2"/>
        <v>86</v>
      </c>
      <c r="Q18" s="43">
        <f>SUM(N18/N39)</f>
        <v>5.1594663839561801E-2</v>
      </c>
    </row>
    <row r="19" spans="1:17" x14ac:dyDescent="0.25">
      <c r="A19" s="32" t="s">
        <v>69</v>
      </c>
      <c r="B19" s="32">
        <v>41</v>
      </c>
      <c r="C19" s="32">
        <v>24</v>
      </c>
      <c r="D19" s="32">
        <v>33</v>
      </c>
      <c r="E19" s="32">
        <v>3</v>
      </c>
      <c r="F19" s="32">
        <v>20</v>
      </c>
      <c r="G19" s="32">
        <v>33</v>
      </c>
      <c r="H19" s="32">
        <v>20</v>
      </c>
      <c r="I19" s="32">
        <v>14</v>
      </c>
      <c r="J19" s="32">
        <v>8</v>
      </c>
      <c r="K19" s="32">
        <v>13</v>
      </c>
      <c r="L19" s="32">
        <v>13</v>
      </c>
      <c r="M19" s="32">
        <v>56</v>
      </c>
      <c r="N19" s="40">
        <f t="shared" si="0"/>
        <v>278</v>
      </c>
      <c r="O19" s="41">
        <f t="shared" si="1"/>
        <v>23.166666666666668</v>
      </c>
      <c r="P19" s="132">
        <f t="shared" si="2"/>
        <v>56</v>
      </c>
      <c r="Q19" s="43">
        <f>SUM(N19/N39)</f>
        <v>2.4560473540065377E-2</v>
      </c>
    </row>
    <row r="20" spans="1:17" x14ac:dyDescent="0.25">
      <c r="A20" s="32" t="s">
        <v>70</v>
      </c>
      <c r="B20" s="32">
        <v>39</v>
      </c>
      <c r="C20" s="32">
        <v>20</v>
      </c>
      <c r="D20" s="32">
        <v>10</v>
      </c>
      <c r="E20" s="32">
        <v>8</v>
      </c>
      <c r="F20" s="32">
        <v>20</v>
      </c>
      <c r="G20" s="32">
        <v>49</v>
      </c>
      <c r="H20" s="32">
        <v>29</v>
      </c>
      <c r="I20" s="32">
        <v>63</v>
      </c>
      <c r="J20" s="32">
        <v>9</v>
      </c>
      <c r="K20" s="32">
        <v>2</v>
      </c>
      <c r="L20" s="32">
        <v>1</v>
      </c>
      <c r="M20" s="32">
        <v>7</v>
      </c>
      <c r="N20" s="40">
        <f t="shared" si="0"/>
        <v>257</v>
      </c>
      <c r="O20" s="41">
        <f t="shared" si="1"/>
        <v>21.416666666666668</v>
      </c>
      <c r="P20" s="132">
        <f t="shared" si="2"/>
        <v>63</v>
      </c>
      <c r="Q20" s="43">
        <f>SUM(N20/N39)</f>
        <v>2.2705185970492092E-2</v>
      </c>
    </row>
    <row r="21" spans="1:17" x14ac:dyDescent="0.25">
      <c r="A21" s="32" t="s">
        <v>314</v>
      </c>
      <c r="B21" s="32">
        <v>17</v>
      </c>
      <c r="C21" s="32">
        <v>29</v>
      </c>
      <c r="D21" s="32">
        <v>30</v>
      </c>
      <c r="E21" s="32">
        <v>14</v>
      </c>
      <c r="F21" s="32">
        <v>29</v>
      </c>
      <c r="G21" s="32">
        <v>16</v>
      </c>
      <c r="H21" s="32">
        <v>20</v>
      </c>
      <c r="I21" s="32">
        <v>21</v>
      </c>
      <c r="J21" s="32">
        <v>12</v>
      </c>
      <c r="K21" s="32">
        <v>10</v>
      </c>
      <c r="L21" s="32">
        <v>10</v>
      </c>
      <c r="M21" s="32">
        <v>32</v>
      </c>
      <c r="N21" s="40">
        <f t="shared" ref="N21:N35" si="3">SUM(B21:M21)</f>
        <v>240</v>
      </c>
      <c r="O21" s="41">
        <f t="shared" ref="O21:O35" si="4">AVERAGE(B21:M21)</f>
        <v>20</v>
      </c>
      <c r="P21" s="132">
        <f t="shared" ref="P21:P35" si="5">MAX(B21:M21)</f>
        <v>32</v>
      </c>
      <c r="Q21" s="43">
        <f>SUM(N21/N39)</f>
        <v>2.1203286509408958E-2</v>
      </c>
    </row>
    <row r="22" spans="1:17" x14ac:dyDescent="0.25">
      <c r="A22" s="32" t="s">
        <v>315</v>
      </c>
      <c r="B22" s="32">
        <v>47</v>
      </c>
      <c r="C22" s="32">
        <v>63</v>
      </c>
      <c r="D22" s="32">
        <v>64</v>
      </c>
      <c r="E22" s="32">
        <v>18</v>
      </c>
      <c r="F22" s="32">
        <v>37</v>
      </c>
      <c r="G22" s="32">
        <v>16</v>
      </c>
      <c r="H22" s="32">
        <v>44</v>
      </c>
      <c r="I22" s="32">
        <v>34</v>
      </c>
      <c r="J22" s="32">
        <v>14</v>
      </c>
      <c r="K22" s="32">
        <v>13</v>
      </c>
      <c r="L22" s="32">
        <v>6</v>
      </c>
      <c r="M22" s="32">
        <v>14</v>
      </c>
      <c r="N22" s="40">
        <f t="shared" si="3"/>
        <v>370</v>
      </c>
      <c r="O22" s="41">
        <f t="shared" si="4"/>
        <v>30.833333333333332</v>
      </c>
      <c r="P22" s="132">
        <f t="shared" si="5"/>
        <v>64</v>
      </c>
      <c r="Q22" s="43">
        <f>SUM(N22/N39)</f>
        <v>3.2688400035338808E-2</v>
      </c>
    </row>
    <row r="23" spans="1:17" x14ac:dyDescent="0.25">
      <c r="A23" s="32" t="s">
        <v>71</v>
      </c>
      <c r="B23" s="32">
        <v>12</v>
      </c>
      <c r="C23" s="32">
        <v>25</v>
      </c>
      <c r="D23" s="32">
        <v>12</v>
      </c>
      <c r="E23" s="32">
        <v>3</v>
      </c>
      <c r="F23" s="32">
        <v>13</v>
      </c>
      <c r="G23" s="32">
        <v>12</v>
      </c>
      <c r="H23" s="32">
        <v>10</v>
      </c>
      <c r="I23" s="32">
        <v>19</v>
      </c>
      <c r="J23" s="32">
        <v>3</v>
      </c>
      <c r="K23" s="32">
        <v>0</v>
      </c>
      <c r="L23" s="32">
        <v>0</v>
      </c>
      <c r="M23" s="32">
        <v>0</v>
      </c>
      <c r="N23" s="40">
        <f t="shared" si="3"/>
        <v>109</v>
      </c>
      <c r="O23" s="41">
        <f t="shared" si="4"/>
        <v>9.0833333333333339</v>
      </c>
      <c r="P23" s="132">
        <f t="shared" si="5"/>
        <v>25</v>
      </c>
      <c r="Q23" s="43">
        <f>SUM(N23/N39)</f>
        <v>9.6298259563565684E-3</v>
      </c>
    </row>
    <row r="24" spans="1:17" x14ac:dyDescent="0.25">
      <c r="A24" s="32" t="s">
        <v>72</v>
      </c>
      <c r="B24" s="32">
        <v>57</v>
      </c>
      <c r="C24" s="32">
        <v>150</v>
      </c>
      <c r="D24" s="32">
        <v>90</v>
      </c>
      <c r="E24" s="32">
        <v>30</v>
      </c>
      <c r="F24" s="32">
        <v>45</v>
      </c>
      <c r="G24" s="32">
        <v>50</v>
      </c>
      <c r="H24" s="32">
        <v>58</v>
      </c>
      <c r="I24" s="32">
        <v>68</v>
      </c>
      <c r="J24" s="32">
        <v>21</v>
      </c>
      <c r="K24" s="32">
        <v>30</v>
      </c>
      <c r="L24" s="32">
        <v>38</v>
      </c>
      <c r="M24" s="32">
        <v>31</v>
      </c>
      <c r="N24" s="40">
        <f t="shared" si="3"/>
        <v>668</v>
      </c>
      <c r="O24" s="41">
        <f t="shared" si="4"/>
        <v>55.666666666666664</v>
      </c>
      <c r="P24" s="132">
        <f t="shared" si="5"/>
        <v>150</v>
      </c>
      <c r="Q24" s="43">
        <f>SUM(N24/N39)</f>
        <v>5.9015814117854934E-2</v>
      </c>
    </row>
    <row r="25" spans="1:17" x14ac:dyDescent="0.25">
      <c r="A25" s="32" t="s">
        <v>73</v>
      </c>
      <c r="B25" s="32">
        <v>77</v>
      </c>
      <c r="C25" s="32">
        <v>183</v>
      </c>
      <c r="D25" s="32">
        <v>140</v>
      </c>
      <c r="E25" s="32">
        <v>66</v>
      </c>
      <c r="F25" s="32">
        <v>104</v>
      </c>
      <c r="G25" s="32">
        <v>73</v>
      </c>
      <c r="H25" s="32">
        <v>140</v>
      </c>
      <c r="I25" s="32">
        <v>147</v>
      </c>
      <c r="J25" s="32">
        <v>58</v>
      </c>
      <c r="K25" s="32">
        <v>85</v>
      </c>
      <c r="L25" s="32">
        <v>62</v>
      </c>
      <c r="M25" s="32">
        <v>67</v>
      </c>
      <c r="N25" s="40">
        <f t="shared" si="3"/>
        <v>1202</v>
      </c>
      <c r="O25" s="41">
        <f t="shared" si="4"/>
        <v>100.16666666666667</v>
      </c>
      <c r="P25" s="132">
        <f t="shared" si="5"/>
        <v>183</v>
      </c>
      <c r="Q25" s="43">
        <f>SUM(N25/N39)</f>
        <v>0.10619312660128986</v>
      </c>
    </row>
    <row r="26" spans="1:17" x14ac:dyDescent="0.25">
      <c r="A26" s="32" t="s">
        <v>175</v>
      </c>
      <c r="B26" s="32">
        <v>78</v>
      </c>
      <c r="C26" s="32">
        <v>137</v>
      </c>
      <c r="D26" s="32">
        <v>90</v>
      </c>
      <c r="E26" s="32">
        <v>36</v>
      </c>
      <c r="F26" s="32">
        <v>32</v>
      </c>
      <c r="G26" s="32">
        <v>49</v>
      </c>
      <c r="H26" s="32">
        <v>34</v>
      </c>
      <c r="I26" s="32">
        <v>69</v>
      </c>
      <c r="J26" s="32">
        <v>23</v>
      </c>
      <c r="K26" s="32">
        <v>18</v>
      </c>
      <c r="L26" s="32">
        <v>22</v>
      </c>
      <c r="M26" s="32">
        <v>8</v>
      </c>
      <c r="N26" s="40">
        <f t="shared" si="3"/>
        <v>596</v>
      </c>
      <c r="O26" s="41">
        <f t="shared" si="4"/>
        <v>49.666666666666664</v>
      </c>
      <c r="P26" s="132">
        <f t="shared" si="5"/>
        <v>137</v>
      </c>
      <c r="Q26" s="43">
        <f>SUM(N26/N39)</f>
        <v>5.2654828165032246E-2</v>
      </c>
    </row>
    <row r="27" spans="1:17" x14ac:dyDescent="0.25">
      <c r="A27" s="32" t="s">
        <v>275</v>
      </c>
      <c r="B27" s="32">
        <v>23</v>
      </c>
      <c r="C27" s="32">
        <v>27</v>
      </c>
      <c r="D27" s="32">
        <v>19</v>
      </c>
      <c r="E27" s="32">
        <v>21</v>
      </c>
      <c r="F27" s="32">
        <v>21</v>
      </c>
      <c r="G27" s="32">
        <v>35</v>
      </c>
      <c r="H27" s="32">
        <v>26</v>
      </c>
      <c r="I27" s="32">
        <v>18</v>
      </c>
      <c r="J27" s="32">
        <v>9</v>
      </c>
      <c r="K27" s="32">
        <v>7</v>
      </c>
      <c r="L27" s="32">
        <v>9</v>
      </c>
      <c r="M27" s="32">
        <v>22</v>
      </c>
      <c r="N27" s="40">
        <f t="shared" si="3"/>
        <v>237</v>
      </c>
      <c r="O27" s="41">
        <f t="shared" si="4"/>
        <v>19.75</v>
      </c>
      <c r="P27" s="132">
        <f t="shared" si="5"/>
        <v>35</v>
      </c>
      <c r="Q27" s="43">
        <f>SUM(N27/N39)</f>
        <v>2.0938245428041347E-2</v>
      </c>
    </row>
    <row r="28" spans="1:17" x14ac:dyDescent="0.25">
      <c r="A28" s="32" t="s">
        <v>276</v>
      </c>
      <c r="B28" s="32">
        <v>6</v>
      </c>
      <c r="C28" s="32">
        <v>17</v>
      </c>
      <c r="D28" s="32">
        <v>41</v>
      </c>
      <c r="E28" s="32">
        <v>7</v>
      </c>
      <c r="F28" s="32">
        <v>30</v>
      </c>
      <c r="G28" s="32">
        <v>27</v>
      </c>
      <c r="H28" s="32">
        <v>20</v>
      </c>
      <c r="I28" s="32">
        <v>20</v>
      </c>
      <c r="J28" s="32">
        <v>7</v>
      </c>
      <c r="K28" s="32">
        <v>7</v>
      </c>
      <c r="L28" s="32">
        <v>6</v>
      </c>
      <c r="M28" s="32">
        <v>7</v>
      </c>
      <c r="N28" s="40">
        <f t="shared" si="3"/>
        <v>195</v>
      </c>
      <c r="O28" s="41">
        <f t="shared" si="4"/>
        <v>16.25</v>
      </c>
      <c r="P28" s="132">
        <f t="shared" si="5"/>
        <v>41</v>
      </c>
      <c r="Q28" s="43">
        <f>SUM(N28/N39)</f>
        <v>1.722767028889478E-2</v>
      </c>
    </row>
    <row r="29" spans="1:17" x14ac:dyDescent="0.25">
      <c r="A29" s="32" t="s">
        <v>316</v>
      </c>
      <c r="B29" s="32">
        <v>21</v>
      </c>
      <c r="C29" s="32">
        <v>95</v>
      </c>
      <c r="D29" s="32">
        <v>15</v>
      </c>
      <c r="E29" s="32">
        <v>14</v>
      </c>
      <c r="F29" s="32">
        <v>16</v>
      </c>
      <c r="G29" s="32">
        <v>22</v>
      </c>
      <c r="H29" s="32">
        <v>12</v>
      </c>
      <c r="I29" s="32">
        <v>32</v>
      </c>
      <c r="J29" s="32">
        <v>20</v>
      </c>
      <c r="K29" s="32">
        <v>6</v>
      </c>
      <c r="L29" s="32">
        <v>7</v>
      </c>
      <c r="M29" s="32">
        <v>7</v>
      </c>
      <c r="N29" s="40">
        <f t="shared" si="3"/>
        <v>267</v>
      </c>
      <c r="O29" s="41">
        <f t="shared" si="4"/>
        <v>22.25</v>
      </c>
      <c r="P29" s="132">
        <f t="shared" si="5"/>
        <v>95</v>
      </c>
      <c r="Q29" s="43">
        <f>SUM(N29/N39)</f>
        <v>2.3588656241717465E-2</v>
      </c>
    </row>
    <row r="30" spans="1:17" x14ac:dyDescent="0.25">
      <c r="A30" s="32" t="s">
        <v>74</v>
      </c>
      <c r="B30" s="32">
        <v>64</v>
      </c>
      <c r="C30" s="32">
        <v>60</v>
      </c>
      <c r="D30" s="32">
        <v>46</v>
      </c>
      <c r="E30" s="32">
        <v>8</v>
      </c>
      <c r="F30" s="32">
        <v>18</v>
      </c>
      <c r="G30" s="32">
        <v>29</v>
      </c>
      <c r="H30" s="32">
        <v>27</v>
      </c>
      <c r="I30" s="32">
        <v>38</v>
      </c>
      <c r="J30" s="32">
        <v>10</v>
      </c>
      <c r="K30" s="32">
        <v>13</v>
      </c>
      <c r="L30" s="32">
        <v>27</v>
      </c>
      <c r="M30" s="32">
        <v>15</v>
      </c>
      <c r="N30" s="40">
        <f t="shared" si="3"/>
        <v>355</v>
      </c>
      <c r="O30" s="41">
        <f t="shared" si="4"/>
        <v>29.583333333333332</v>
      </c>
      <c r="P30" s="132">
        <f t="shared" si="5"/>
        <v>64</v>
      </c>
      <c r="Q30" s="43">
        <f>SUM(N30/N39)</f>
        <v>3.1363194628500748E-2</v>
      </c>
    </row>
    <row r="31" spans="1:17" x14ac:dyDescent="0.25">
      <c r="A31" s="32" t="s">
        <v>75</v>
      </c>
      <c r="B31" s="32">
        <v>11</v>
      </c>
      <c r="C31" s="32">
        <v>5</v>
      </c>
      <c r="D31" s="32">
        <v>13</v>
      </c>
      <c r="E31" s="32">
        <v>3</v>
      </c>
      <c r="F31" s="32">
        <v>4</v>
      </c>
      <c r="G31" s="32">
        <v>9</v>
      </c>
      <c r="H31" s="32">
        <v>26</v>
      </c>
      <c r="I31" s="32">
        <v>37</v>
      </c>
      <c r="J31" s="32">
        <v>3</v>
      </c>
      <c r="K31" s="32">
        <v>1</v>
      </c>
      <c r="L31" s="32">
        <v>1</v>
      </c>
      <c r="M31" s="32">
        <v>6</v>
      </c>
      <c r="N31" s="40">
        <f t="shared" si="3"/>
        <v>119</v>
      </c>
      <c r="O31" s="41">
        <f t="shared" si="4"/>
        <v>9.9166666666666661</v>
      </c>
      <c r="P31" s="132">
        <f t="shared" si="5"/>
        <v>37</v>
      </c>
      <c r="Q31" s="43">
        <f>SUM(N31/N39)</f>
        <v>1.0513296227581941E-2</v>
      </c>
    </row>
    <row r="32" spans="1:17" x14ac:dyDescent="0.25">
      <c r="A32" s="32" t="s">
        <v>76</v>
      </c>
      <c r="B32" s="32">
        <v>14</v>
      </c>
      <c r="C32" s="32">
        <v>25</v>
      </c>
      <c r="D32" s="32">
        <v>32</v>
      </c>
      <c r="E32" s="32">
        <v>9</v>
      </c>
      <c r="F32" s="32">
        <v>30</v>
      </c>
      <c r="G32" s="32">
        <v>36</v>
      </c>
      <c r="H32" s="32">
        <v>30</v>
      </c>
      <c r="I32" s="32">
        <v>52</v>
      </c>
      <c r="J32" s="32">
        <v>19</v>
      </c>
      <c r="K32" s="32">
        <v>13</v>
      </c>
      <c r="L32" s="32">
        <v>8</v>
      </c>
      <c r="M32" s="32">
        <v>19</v>
      </c>
      <c r="N32" s="40">
        <f t="shared" si="3"/>
        <v>287</v>
      </c>
      <c r="O32" s="41">
        <f t="shared" si="4"/>
        <v>23.916666666666668</v>
      </c>
      <c r="P32" s="132">
        <f t="shared" si="5"/>
        <v>52</v>
      </c>
      <c r="Q32" s="43">
        <f>SUM(N32/N39)</f>
        <v>2.5355596784168214E-2</v>
      </c>
    </row>
    <row r="33" spans="1:17" x14ac:dyDescent="0.25">
      <c r="A33" s="32" t="s">
        <v>80</v>
      </c>
      <c r="B33" s="32">
        <v>9</v>
      </c>
      <c r="C33" s="32">
        <v>12</v>
      </c>
      <c r="D33" s="32">
        <v>8</v>
      </c>
      <c r="E33" s="32">
        <v>4</v>
      </c>
      <c r="F33" s="32">
        <v>6</v>
      </c>
      <c r="G33" s="32">
        <v>9</v>
      </c>
      <c r="H33" s="32">
        <v>16</v>
      </c>
      <c r="I33" s="32">
        <v>9</v>
      </c>
      <c r="J33" s="32">
        <v>4</v>
      </c>
      <c r="K33" s="32">
        <v>10</v>
      </c>
      <c r="L33" s="32">
        <v>8</v>
      </c>
      <c r="M33" s="32">
        <v>10</v>
      </c>
      <c r="N33" s="40">
        <f t="shared" si="3"/>
        <v>105</v>
      </c>
      <c r="O33" s="41">
        <f t="shared" si="4"/>
        <v>8.75</v>
      </c>
      <c r="P33" s="132">
        <f t="shared" si="5"/>
        <v>16</v>
      </c>
      <c r="Q33" s="43">
        <f>SUM(N33/N39)</f>
        <v>9.2764378478664197E-3</v>
      </c>
    </row>
    <row r="34" spans="1:17" x14ac:dyDescent="0.25">
      <c r="A34" s="32" t="s">
        <v>77</v>
      </c>
      <c r="B34" s="32">
        <v>17</v>
      </c>
      <c r="C34" s="32">
        <v>7</v>
      </c>
      <c r="D34" s="32">
        <v>2</v>
      </c>
      <c r="E34" s="32">
        <v>4</v>
      </c>
      <c r="F34" s="32">
        <v>2</v>
      </c>
      <c r="G34" s="32">
        <v>3</v>
      </c>
      <c r="H34" s="32">
        <v>5</v>
      </c>
      <c r="I34" s="32">
        <v>1</v>
      </c>
      <c r="J34" s="32">
        <v>3</v>
      </c>
      <c r="K34" s="32">
        <v>1</v>
      </c>
      <c r="L34" s="32">
        <v>0</v>
      </c>
      <c r="M34" s="32">
        <v>2</v>
      </c>
      <c r="N34" s="40">
        <f t="shared" si="3"/>
        <v>47</v>
      </c>
      <c r="O34" s="41">
        <f t="shared" si="4"/>
        <v>3.9166666666666665</v>
      </c>
      <c r="P34" s="132">
        <f t="shared" si="5"/>
        <v>17</v>
      </c>
      <c r="Q34" s="43">
        <f>SUM(N34/N39)</f>
        <v>4.1523102747592546E-3</v>
      </c>
    </row>
    <row r="35" spans="1:17" x14ac:dyDescent="0.25">
      <c r="A35" s="32" t="s">
        <v>295</v>
      </c>
      <c r="B35" s="32">
        <v>0</v>
      </c>
      <c r="C35" s="32">
        <v>2</v>
      </c>
      <c r="D35" s="32">
        <v>1</v>
      </c>
      <c r="E35" s="32">
        <v>2</v>
      </c>
      <c r="F35" s="32">
        <v>0</v>
      </c>
      <c r="G35" s="32">
        <v>0</v>
      </c>
      <c r="H35" s="32">
        <v>4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40">
        <f t="shared" si="3"/>
        <v>9</v>
      </c>
      <c r="O35" s="41">
        <f t="shared" si="4"/>
        <v>0.75</v>
      </c>
      <c r="P35" s="132">
        <f t="shared" si="5"/>
        <v>4</v>
      </c>
      <c r="Q35" s="43">
        <f>SUM(N35/N39)</f>
        <v>7.9512324410283594E-4</v>
      </c>
    </row>
    <row r="36" spans="1:17" x14ac:dyDescent="0.25">
      <c r="A36" s="32" t="s">
        <v>91</v>
      </c>
      <c r="B36" s="32">
        <v>5</v>
      </c>
      <c r="C36" s="32">
        <v>8</v>
      </c>
      <c r="D36" s="32">
        <v>3</v>
      </c>
      <c r="E36" s="32">
        <v>5</v>
      </c>
      <c r="F36" s="32">
        <v>4</v>
      </c>
      <c r="G36" s="32">
        <v>9</v>
      </c>
      <c r="H36" s="32">
        <v>7</v>
      </c>
      <c r="I36" s="32">
        <v>1</v>
      </c>
      <c r="J36" s="32">
        <v>1</v>
      </c>
      <c r="K36" s="32">
        <v>14</v>
      </c>
      <c r="L36" s="32">
        <v>1</v>
      </c>
      <c r="M36" s="32">
        <v>8</v>
      </c>
      <c r="N36" s="40">
        <f>SUM(B36:M36)</f>
        <v>66</v>
      </c>
      <c r="O36" s="41">
        <f>AVERAGE(B36:M36)</f>
        <v>5.5</v>
      </c>
      <c r="P36" s="132">
        <f>MAX(B36:M36)</f>
        <v>14</v>
      </c>
      <c r="Q36" s="43">
        <f>SUM(N36/N39)</f>
        <v>5.8309037900874635E-3</v>
      </c>
    </row>
    <row r="37" spans="1:17" x14ac:dyDescent="0.25">
      <c r="A37" s="32" t="s">
        <v>192</v>
      </c>
      <c r="B37" s="32">
        <v>5</v>
      </c>
      <c r="C37" s="32">
        <v>6</v>
      </c>
      <c r="D37" s="32">
        <v>17</v>
      </c>
      <c r="E37" s="32">
        <v>0</v>
      </c>
      <c r="F37" s="32">
        <v>4</v>
      </c>
      <c r="G37" s="32">
        <v>6</v>
      </c>
      <c r="H37" s="32">
        <v>12</v>
      </c>
      <c r="I37" s="32">
        <v>5</v>
      </c>
      <c r="J37" s="32">
        <v>3</v>
      </c>
      <c r="K37" s="32">
        <v>11</v>
      </c>
      <c r="L37" s="32">
        <v>1</v>
      </c>
      <c r="M37" s="32">
        <v>1</v>
      </c>
      <c r="N37" s="40">
        <f>SUM(B37:M37)</f>
        <v>71</v>
      </c>
      <c r="O37" s="41">
        <f>AVERAGE(B37:M37)</f>
        <v>5.916666666666667</v>
      </c>
      <c r="P37" s="132">
        <f>MAX(B37:M37)</f>
        <v>17</v>
      </c>
      <c r="Q37" s="43">
        <f>SUM(N37/N39)</f>
        <v>6.2726389257001499E-3</v>
      </c>
    </row>
    <row r="38" spans="1:17" x14ac:dyDescent="0.25">
      <c r="P38" s="105"/>
    </row>
    <row r="39" spans="1:17" x14ac:dyDescent="0.25">
      <c r="A39" s="32" t="s">
        <v>78</v>
      </c>
      <c r="B39" s="103">
        <f t="shared" ref="B39:M39" si="6">SUM(B3:B37)</f>
        <v>1002</v>
      </c>
      <c r="C39" s="103">
        <f t="shared" si="6"/>
        <v>1556</v>
      </c>
      <c r="D39" s="103">
        <f t="shared" si="6"/>
        <v>1337</v>
      </c>
      <c r="E39" s="103">
        <f t="shared" si="6"/>
        <v>524</v>
      </c>
      <c r="F39" s="103">
        <f t="shared" si="6"/>
        <v>905</v>
      </c>
      <c r="G39" s="103">
        <f t="shared" si="6"/>
        <v>1092</v>
      </c>
      <c r="H39" s="103">
        <f t="shared" si="6"/>
        <v>1091</v>
      </c>
      <c r="I39" s="103">
        <f t="shared" si="6"/>
        <v>1331</v>
      </c>
      <c r="J39" s="103">
        <f t="shared" si="6"/>
        <v>506</v>
      </c>
      <c r="K39" s="103">
        <f t="shared" si="6"/>
        <v>576</v>
      </c>
      <c r="L39" s="103">
        <f t="shared" si="6"/>
        <v>618</v>
      </c>
      <c r="M39" s="103">
        <f t="shared" si="6"/>
        <v>781</v>
      </c>
      <c r="N39" s="103">
        <f>SUM(B39:M39)</f>
        <v>11319</v>
      </c>
      <c r="O39" s="107">
        <f>AVERAGE(B39:M39)</f>
        <v>943.25</v>
      </c>
      <c r="P39" s="132">
        <f>MAX(B39:M39)</f>
        <v>1556</v>
      </c>
    </row>
    <row r="40" spans="1:17" x14ac:dyDescent="0.25">
      <c r="P40" s="105"/>
    </row>
    <row r="41" spans="1:17" x14ac:dyDescent="0.25">
      <c r="A41" s="32" t="s">
        <v>97</v>
      </c>
      <c r="M41" s="32" t="s">
        <v>97</v>
      </c>
      <c r="P41" s="105"/>
    </row>
    <row r="42" spans="1:17" x14ac:dyDescent="0.25">
      <c r="A42" s="33" t="s">
        <v>340</v>
      </c>
      <c r="B42" s="105">
        <v>1398</v>
      </c>
      <c r="C42" s="105">
        <v>1847</v>
      </c>
      <c r="D42" s="105">
        <v>1757</v>
      </c>
      <c r="E42" s="105">
        <v>575</v>
      </c>
      <c r="F42" s="105">
        <v>827</v>
      </c>
      <c r="G42" s="105">
        <v>1456</v>
      </c>
      <c r="H42" s="105">
        <v>1474</v>
      </c>
      <c r="I42" s="105">
        <v>1528</v>
      </c>
      <c r="J42" s="105">
        <v>485</v>
      </c>
      <c r="K42" s="105">
        <v>846</v>
      </c>
      <c r="L42" s="105">
        <v>714</v>
      </c>
      <c r="M42" s="105">
        <v>682</v>
      </c>
      <c r="N42" s="103">
        <f>SUM(B42:M42)</f>
        <v>13589</v>
      </c>
      <c r="O42" s="107">
        <f>AVERAGE(B42:M42)</f>
        <v>1132.4166666666667</v>
      </c>
      <c r="P42" s="132">
        <f>MAX(B42:M42)</f>
        <v>1847</v>
      </c>
    </row>
    <row r="43" spans="1:17" x14ac:dyDescent="0.25">
      <c r="A43" s="33" t="s">
        <v>386</v>
      </c>
      <c r="B43" s="105">
        <v>1002</v>
      </c>
      <c r="C43" s="105">
        <v>1556</v>
      </c>
      <c r="D43" s="105">
        <v>1337</v>
      </c>
      <c r="E43" s="105">
        <v>524</v>
      </c>
      <c r="F43" s="105">
        <v>905</v>
      </c>
      <c r="G43" s="105">
        <v>1092</v>
      </c>
      <c r="H43" s="105">
        <v>1091</v>
      </c>
      <c r="I43" s="105">
        <v>1331</v>
      </c>
      <c r="J43" s="105">
        <v>506</v>
      </c>
      <c r="K43" s="105">
        <v>576</v>
      </c>
      <c r="L43" s="105">
        <v>618</v>
      </c>
      <c r="M43" s="105">
        <v>781</v>
      </c>
      <c r="N43" s="103">
        <f>SUM(B43:M43)</f>
        <v>11319</v>
      </c>
      <c r="O43" s="107">
        <f>AVERAGE(B43:M43)</f>
        <v>943.25</v>
      </c>
      <c r="P43" s="132">
        <f>MAX(B43:M43)</f>
        <v>1556</v>
      </c>
    </row>
    <row r="44" spans="1:17" x14ac:dyDescent="0.25">
      <c r="A44" s="33" t="s">
        <v>47</v>
      </c>
      <c r="B44" s="105">
        <f t="shared" ref="B44:C44" si="7">SUM(B43-B42)</f>
        <v>-396</v>
      </c>
      <c r="C44" s="105">
        <f t="shared" si="7"/>
        <v>-291</v>
      </c>
      <c r="D44" s="105">
        <f t="shared" ref="D44:E44" si="8">SUM(D43-D42)</f>
        <v>-420</v>
      </c>
      <c r="E44" s="105">
        <f t="shared" si="8"/>
        <v>-51</v>
      </c>
      <c r="F44" s="105">
        <f t="shared" ref="F44:G44" si="9">SUM(F43-F42)</f>
        <v>78</v>
      </c>
      <c r="G44" s="105">
        <f t="shared" si="9"/>
        <v>-364</v>
      </c>
      <c r="H44" s="105">
        <f t="shared" ref="H44:I44" si="10">SUM(H43-H42)</f>
        <v>-383</v>
      </c>
      <c r="I44" s="105">
        <f t="shared" si="10"/>
        <v>-197</v>
      </c>
      <c r="J44" s="105">
        <f t="shared" ref="J44:K44" si="11">SUM(J43-J42)</f>
        <v>21</v>
      </c>
      <c r="K44" s="105">
        <f t="shared" si="11"/>
        <v>-270</v>
      </c>
      <c r="L44" s="105">
        <f t="shared" ref="L44:M44" si="12">SUM(L43-L42)</f>
        <v>-96</v>
      </c>
      <c r="M44" s="105">
        <f t="shared" si="12"/>
        <v>99</v>
      </c>
      <c r="N44" s="103">
        <f>SUM(B44:M44)</f>
        <v>-2270</v>
      </c>
    </row>
    <row r="45" spans="1:17" x14ac:dyDescent="0.25">
      <c r="A45" s="33" t="s">
        <v>48</v>
      </c>
      <c r="B45" s="44">
        <f t="shared" ref="B45:C45" si="13">SUM(B44/B42)</f>
        <v>-0.2832618025751073</v>
      </c>
      <c r="C45" s="44">
        <f t="shared" si="13"/>
        <v>-0.15755278830536004</v>
      </c>
      <c r="D45" s="44">
        <f t="shared" ref="D45:E45" si="14">SUM(D44/D42)</f>
        <v>-0.23904382470119523</v>
      </c>
      <c r="E45" s="44">
        <f t="shared" si="14"/>
        <v>-8.8695652173913037E-2</v>
      </c>
      <c r="F45" s="44">
        <f t="shared" ref="F45:G45" si="15">SUM(F44/F42)</f>
        <v>9.4316807738814998E-2</v>
      </c>
      <c r="G45" s="44">
        <f t="shared" si="15"/>
        <v>-0.25</v>
      </c>
      <c r="H45" s="44">
        <f t="shared" ref="H45:I45" si="16">SUM(H44/H42)</f>
        <v>-0.25983717774762549</v>
      </c>
      <c r="I45" s="44">
        <f t="shared" si="16"/>
        <v>-0.12892670157068062</v>
      </c>
      <c r="J45" s="44">
        <f t="shared" ref="J45:K45" si="17">SUM(J44/J42)</f>
        <v>4.3298969072164947E-2</v>
      </c>
      <c r="K45" s="44">
        <f t="shared" si="17"/>
        <v>-0.31914893617021278</v>
      </c>
      <c r="L45" s="44">
        <f t="shared" ref="L45:M45" si="18">SUM(L44/L42)</f>
        <v>-0.13445378151260504</v>
      </c>
      <c r="M45" s="44">
        <f t="shared" si="18"/>
        <v>0.14516129032258066</v>
      </c>
      <c r="N45" s="45">
        <f>SUM(N44/(B42+C42+D42+E42+F42+G42+H42+I42+J42+K42+L42+M42))</f>
        <v>-0.16704687614982708</v>
      </c>
    </row>
    <row r="47" spans="1:17" x14ac:dyDescent="0.25">
      <c r="A47" s="32" t="s">
        <v>148</v>
      </c>
      <c r="K47" s="32" t="s">
        <v>148</v>
      </c>
      <c r="O47" s="69" t="s">
        <v>50</v>
      </c>
    </row>
    <row r="48" spans="1:17" x14ac:dyDescent="0.25">
      <c r="A48" s="69" t="s">
        <v>271</v>
      </c>
      <c r="B48" s="105">
        <v>2205</v>
      </c>
      <c r="C48" s="105">
        <v>2731</v>
      </c>
      <c r="D48" s="105">
        <v>2895</v>
      </c>
      <c r="E48" s="105">
        <v>773</v>
      </c>
      <c r="F48" s="105">
        <v>1099</v>
      </c>
      <c r="G48" s="105">
        <v>2338</v>
      </c>
      <c r="H48" s="105">
        <v>2241</v>
      </c>
      <c r="I48" s="105">
        <v>2504</v>
      </c>
      <c r="J48" s="105">
        <v>731</v>
      </c>
      <c r="K48" s="105">
        <v>1059</v>
      </c>
      <c r="L48" s="105">
        <v>866</v>
      </c>
      <c r="M48" s="105">
        <v>830</v>
      </c>
      <c r="N48" s="103">
        <f t="shared" ref="N48:N49" si="19">SUM(B48:M48)</f>
        <v>20272</v>
      </c>
      <c r="O48" s="35"/>
    </row>
    <row r="49" spans="1:15" x14ac:dyDescent="0.25">
      <c r="A49" s="33" t="s">
        <v>291</v>
      </c>
      <c r="B49" s="105">
        <v>2248</v>
      </c>
      <c r="C49" s="105">
        <v>2634</v>
      </c>
      <c r="D49" s="105">
        <v>3072</v>
      </c>
      <c r="E49" s="105">
        <v>794</v>
      </c>
      <c r="F49" s="105">
        <v>1155</v>
      </c>
      <c r="G49" s="105">
        <v>2274</v>
      </c>
      <c r="H49" s="105">
        <v>1970</v>
      </c>
      <c r="I49" s="105">
        <v>2100</v>
      </c>
      <c r="J49" s="105">
        <v>587</v>
      </c>
      <c r="K49" s="105">
        <v>1211</v>
      </c>
      <c r="L49" s="105">
        <v>863</v>
      </c>
      <c r="M49" s="105">
        <v>992</v>
      </c>
      <c r="N49" s="103">
        <f t="shared" si="19"/>
        <v>19900</v>
      </c>
      <c r="O49" s="49">
        <f t="shared" ref="O49" si="20">SUM((N49-N48)/N48)</f>
        <v>-1.835043409629045E-2</v>
      </c>
    </row>
    <row r="50" spans="1:15" x14ac:dyDescent="0.25">
      <c r="A50" s="33" t="s">
        <v>302</v>
      </c>
      <c r="B50" s="105">
        <v>2901</v>
      </c>
      <c r="C50" s="105">
        <v>3131</v>
      </c>
      <c r="D50" s="105">
        <v>2692</v>
      </c>
      <c r="E50" s="105">
        <v>850</v>
      </c>
      <c r="F50" s="105">
        <v>1103</v>
      </c>
      <c r="G50" s="105">
        <v>2916</v>
      </c>
      <c r="H50" s="105">
        <v>2925</v>
      </c>
      <c r="I50" s="105">
        <v>2513</v>
      </c>
      <c r="J50" s="105">
        <v>995</v>
      </c>
      <c r="K50" s="105">
        <v>1247</v>
      </c>
      <c r="L50" s="105">
        <v>963</v>
      </c>
      <c r="M50" s="105">
        <v>1072</v>
      </c>
      <c r="N50" s="103">
        <f t="shared" ref="N50" si="21">SUM(B50:M50)</f>
        <v>23308</v>
      </c>
      <c r="O50" s="49">
        <f t="shared" ref="O50" si="22">SUM((N50-N49)/N49)</f>
        <v>0.17125628140703517</v>
      </c>
    </row>
    <row r="51" spans="1:15" x14ac:dyDescent="0.25">
      <c r="A51" s="33" t="s">
        <v>311</v>
      </c>
      <c r="B51" s="105">
        <v>2903</v>
      </c>
      <c r="C51" s="105">
        <v>2885</v>
      </c>
      <c r="D51" s="105">
        <v>2918</v>
      </c>
      <c r="E51" s="105">
        <v>589</v>
      </c>
      <c r="F51" s="105">
        <v>1101</v>
      </c>
      <c r="G51" s="105">
        <v>2089</v>
      </c>
      <c r="H51" s="105">
        <v>2388</v>
      </c>
      <c r="I51" s="105">
        <v>2340</v>
      </c>
      <c r="J51" s="105">
        <v>727</v>
      </c>
      <c r="K51" s="105">
        <v>971</v>
      </c>
      <c r="L51" s="105">
        <v>618</v>
      </c>
      <c r="M51" s="105">
        <v>871</v>
      </c>
      <c r="N51" s="103">
        <f t="shared" ref="N51" si="23">SUM(B51:M51)</f>
        <v>20400</v>
      </c>
      <c r="O51" s="49">
        <f t="shared" ref="O51" si="24">SUM((N51-N50)/N50)</f>
        <v>-0.12476402951776214</v>
      </c>
    </row>
    <row r="52" spans="1:15" x14ac:dyDescent="0.25">
      <c r="A52" s="33" t="s">
        <v>324</v>
      </c>
      <c r="B52" s="105">
        <v>1480</v>
      </c>
      <c r="C52" s="105">
        <v>2127</v>
      </c>
      <c r="D52" s="105">
        <v>2569</v>
      </c>
      <c r="E52" s="105">
        <v>539</v>
      </c>
      <c r="F52" s="105">
        <v>973</v>
      </c>
      <c r="G52" s="105">
        <v>1539</v>
      </c>
      <c r="H52" s="105">
        <v>1893</v>
      </c>
      <c r="I52" s="105">
        <v>1990</v>
      </c>
      <c r="J52" s="105">
        <v>435</v>
      </c>
      <c r="K52" s="105">
        <v>1147</v>
      </c>
      <c r="L52" s="105">
        <v>682</v>
      </c>
      <c r="M52" s="105">
        <v>865</v>
      </c>
      <c r="N52" s="103">
        <f t="shared" ref="N52" si="25">SUM(B52:M52)</f>
        <v>16239</v>
      </c>
      <c r="O52" s="49">
        <f t="shared" ref="O52" si="26">SUM((N52-N51)/N51)</f>
        <v>-0.20397058823529413</v>
      </c>
    </row>
    <row r="53" spans="1:15" x14ac:dyDescent="0.25">
      <c r="A53" s="33" t="s">
        <v>340</v>
      </c>
      <c r="B53" s="105">
        <v>1398</v>
      </c>
      <c r="C53" s="105">
        <v>1847</v>
      </c>
      <c r="D53" s="105">
        <v>1757</v>
      </c>
      <c r="E53" s="105">
        <v>575</v>
      </c>
      <c r="F53" s="105">
        <v>827</v>
      </c>
      <c r="G53" s="105">
        <v>1456</v>
      </c>
      <c r="H53" s="105">
        <v>1474</v>
      </c>
      <c r="I53" s="105">
        <v>1528</v>
      </c>
      <c r="J53" s="105">
        <v>485</v>
      </c>
      <c r="K53" s="105">
        <v>846</v>
      </c>
      <c r="L53" s="105">
        <v>714</v>
      </c>
      <c r="M53" s="105">
        <v>682</v>
      </c>
      <c r="N53" s="103">
        <f t="shared" ref="N53" si="27">SUM(B53:M53)</f>
        <v>13589</v>
      </c>
      <c r="O53" s="49">
        <f t="shared" ref="O53" si="28">SUM((N53-N52)/N52)</f>
        <v>-0.16318738838598437</v>
      </c>
    </row>
    <row r="54" spans="1:15" x14ac:dyDescent="0.25">
      <c r="A54" s="33" t="s">
        <v>386</v>
      </c>
      <c r="B54" s="105">
        <v>1002</v>
      </c>
      <c r="C54" s="105">
        <v>1556</v>
      </c>
      <c r="D54" s="105">
        <v>1337</v>
      </c>
      <c r="E54" s="105">
        <v>524</v>
      </c>
      <c r="F54" s="105">
        <v>905</v>
      </c>
      <c r="G54" s="105">
        <v>1092</v>
      </c>
      <c r="H54" s="105">
        <v>1091</v>
      </c>
      <c r="I54" s="105">
        <v>1331</v>
      </c>
      <c r="J54" s="105">
        <v>506</v>
      </c>
      <c r="K54" s="105">
        <v>576</v>
      </c>
      <c r="L54" s="105">
        <v>618</v>
      </c>
      <c r="M54" s="105">
        <v>781</v>
      </c>
      <c r="N54" s="103">
        <f t="shared" ref="N54" si="29">SUM(B54:M54)</f>
        <v>11319</v>
      </c>
      <c r="O54" s="49">
        <f t="shared" ref="O54" si="30">SUM((N54-N53)/N53)</f>
        <v>-0.16704687614982708</v>
      </c>
    </row>
  </sheetData>
  <phoneticPr fontId="0" type="noConversion"/>
  <pageMargins left="0.5" right="0.5" top="0.5" bottom="0.5" header="0.5" footer="0.5"/>
  <pageSetup scale="64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 fitToPage="1"/>
  </sheetPr>
  <dimension ref="A1:P50"/>
  <sheetViews>
    <sheetView showOutlineSymbols="0" zoomScale="80" zoomScaleNormal="87" workbookViewId="0">
      <pane xSplit="1" ySplit="3" topLeftCell="B15" activePane="bottomRight" state="frozen"/>
      <selection pane="topRight"/>
      <selection pane="bottomLeft"/>
      <selection pane="bottomRight" activeCell="B15" sqref="B15"/>
    </sheetView>
  </sheetViews>
  <sheetFormatPr defaultColWidth="9.6328125" defaultRowHeight="15.6" x14ac:dyDescent="0.3"/>
  <cols>
    <col min="1" max="1" width="10.6328125" style="1" customWidth="1"/>
    <col min="2" max="2" width="9.81640625" style="1" bestFit="1" customWidth="1"/>
    <col min="3" max="3" width="9.90625" style="1" bestFit="1" customWidth="1"/>
    <col min="4" max="8" width="9.81640625" style="1" bestFit="1" customWidth="1"/>
    <col min="9" max="13" width="9.6328125" style="1"/>
    <col min="14" max="14" width="9.81640625" style="1" bestFit="1" customWidth="1"/>
    <col min="15" max="16384" width="9.6328125" style="1"/>
  </cols>
  <sheetData>
    <row r="1" spans="1:8" x14ac:dyDescent="0.3">
      <c r="D1" s="1" t="s">
        <v>389</v>
      </c>
    </row>
    <row r="2" spans="1:8" x14ac:dyDescent="0.3">
      <c r="C2" s="1" t="s">
        <v>85</v>
      </c>
      <c r="F2" s="1" t="s">
        <v>86</v>
      </c>
    </row>
    <row r="3" spans="1:8" x14ac:dyDescent="0.3">
      <c r="A3" s="15" t="s">
        <v>53</v>
      </c>
      <c r="B3" s="16" t="s">
        <v>87</v>
      </c>
      <c r="C3" s="16" t="s">
        <v>88</v>
      </c>
      <c r="D3" s="16" t="s">
        <v>15</v>
      </c>
      <c r="E3" s="16" t="s">
        <v>87</v>
      </c>
      <c r="F3" s="16" t="s">
        <v>89</v>
      </c>
      <c r="G3" s="16" t="s">
        <v>15</v>
      </c>
      <c r="H3" s="17" t="s">
        <v>90</v>
      </c>
    </row>
    <row r="4" spans="1:8" x14ac:dyDescent="0.3">
      <c r="A4" s="4" t="s">
        <v>3</v>
      </c>
      <c r="B4" s="4">
        <v>289</v>
      </c>
      <c r="C4" s="4">
        <v>14</v>
      </c>
      <c r="D4" s="4">
        <v>275</v>
      </c>
      <c r="E4" s="4">
        <v>0</v>
      </c>
      <c r="F4" s="4">
        <v>0</v>
      </c>
      <c r="G4" s="4">
        <v>0</v>
      </c>
      <c r="H4" s="10">
        <f t="shared" ref="H4" si="0">SUM(D4+G4)</f>
        <v>275</v>
      </c>
    </row>
    <row r="5" spans="1:8" x14ac:dyDescent="0.3">
      <c r="A5" s="1" t="s">
        <v>4</v>
      </c>
      <c r="B5" s="1">
        <v>378</v>
      </c>
      <c r="C5" s="1">
        <v>26</v>
      </c>
      <c r="D5" s="1">
        <v>352</v>
      </c>
      <c r="E5" s="1">
        <v>3</v>
      </c>
      <c r="F5" s="1">
        <v>0</v>
      </c>
      <c r="G5" s="1">
        <v>3</v>
      </c>
      <c r="H5" s="10">
        <v>355</v>
      </c>
    </row>
    <row r="6" spans="1:8" x14ac:dyDescent="0.3">
      <c r="A6" s="1" t="s">
        <v>5</v>
      </c>
      <c r="B6" s="1">
        <v>306</v>
      </c>
      <c r="C6" s="1">
        <v>36</v>
      </c>
      <c r="D6" s="1">
        <v>270</v>
      </c>
      <c r="E6" s="1">
        <v>0</v>
      </c>
      <c r="F6" s="1">
        <v>2</v>
      </c>
      <c r="G6" s="1">
        <v>-2</v>
      </c>
      <c r="H6" s="10">
        <v>268</v>
      </c>
    </row>
    <row r="7" spans="1:8" x14ac:dyDescent="0.3">
      <c r="A7" s="1" t="s">
        <v>6</v>
      </c>
      <c r="B7" s="1">
        <v>146</v>
      </c>
      <c r="C7" s="1">
        <v>50</v>
      </c>
      <c r="D7" s="1">
        <v>96</v>
      </c>
      <c r="E7" s="1">
        <v>0</v>
      </c>
      <c r="F7" s="1">
        <v>0</v>
      </c>
      <c r="G7" s="1">
        <v>0</v>
      </c>
      <c r="H7" s="10">
        <v>96</v>
      </c>
    </row>
    <row r="8" spans="1:8" x14ac:dyDescent="0.3">
      <c r="A8" s="1" t="s">
        <v>7</v>
      </c>
      <c r="B8" s="1">
        <v>482</v>
      </c>
      <c r="C8" s="1">
        <v>19</v>
      </c>
      <c r="D8" s="1">
        <v>463</v>
      </c>
      <c r="E8" s="1">
        <v>0</v>
      </c>
      <c r="F8" s="1">
        <v>0</v>
      </c>
      <c r="G8" s="1">
        <v>0</v>
      </c>
      <c r="H8" s="5">
        <v>463</v>
      </c>
    </row>
    <row r="9" spans="1:8" x14ac:dyDescent="0.3">
      <c r="A9" s="1" t="s">
        <v>8</v>
      </c>
      <c r="B9" s="1">
        <v>310</v>
      </c>
      <c r="C9" s="1">
        <v>53</v>
      </c>
      <c r="D9" s="1">
        <v>257</v>
      </c>
      <c r="E9" s="1">
        <v>0</v>
      </c>
      <c r="F9" s="1">
        <v>0</v>
      </c>
      <c r="G9" s="1">
        <v>0</v>
      </c>
      <c r="H9" s="5">
        <v>257</v>
      </c>
    </row>
    <row r="10" spans="1:8" x14ac:dyDescent="0.3">
      <c r="A10" s="1" t="s">
        <v>9</v>
      </c>
      <c r="B10" s="1">
        <v>270</v>
      </c>
      <c r="C10" s="1">
        <v>41</v>
      </c>
      <c r="D10" s="1">
        <v>229</v>
      </c>
      <c r="E10" s="1">
        <v>0</v>
      </c>
      <c r="F10" s="1">
        <v>0</v>
      </c>
      <c r="G10" s="1">
        <v>0</v>
      </c>
      <c r="H10" s="5">
        <v>229</v>
      </c>
    </row>
    <row r="11" spans="1:8" x14ac:dyDescent="0.3">
      <c r="A11" s="1" t="s">
        <v>10</v>
      </c>
      <c r="B11" s="1">
        <v>255</v>
      </c>
      <c r="C11" s="1">
        <v>53</v>
      </c>
      <c r="D11" s="1">
        <v>202</v>
      </c>
      <c r="E11" s="1">
        <v>1</v>
      </c>
      <c r="F11" s="1">
        <v>0</v>
      </c>
      <c r="G11" s="1">
        <v>1</v>
      </c>
      <c r="H11" s="5">
        <v>203</v>
      </c>
    </row>
    <row r="12" spans="1:8" x14ac:dyDescent="0.3">
      <c r="A12" s="1" t="s">
        <v>11</v>
      </c>
      <c r="B12" s="1">
        <v>502</v>
      </c>
      <c r="C12" s="1">
        <v>231</v>
      </c>
      <c r="D12" s="1">
        <v>271</v>
      </c>
      <c r="E12" s="1">
        <v>0</v>
      </c>
      <c r="F12" s="1">
        <v>0</v>
      </c>
      <c r="G12" s="1">
        <v>0</v>
      </c>
      <c r="H12" s="5">
        <v>271</v>
      </c>
    </row>
    <row r="13" spans="1:8" x14ac:dyDescent="0.3">
      <c r="A13" s="1" t="s">
        <v>12</v>
      </c>
      <c r="B13" s="1">
        <v>533</v>
      </c>
      <c r="C13" s="1">
        <v>22</v>
      </c>
      <c r="D13" s="1">
        <v>511</v>
      </c>
      <c r="E13" s="1">
        <v>0</v>
      </c>
      <c r="F13" s="1">
        <v>0</v>
      </c>
      <c r="G13" s="1">
        <v>0</v>
      </c>
      <c r="H13" s="5">
        <v>511</v>
      </c>
    </row>
    <row r="14" spans="1:8" x14ac:dyDescent="0.3">
      <c r="A14" s="1" t="s">
        <v>13</v>
      </c>
      <c r="B14" s="1">
        <v>375</v>
      </c>
      <c r="C14" s="1">
        <v>45</v>
      </c>
      <c r="D14" s="1">
        <v>330</v>
      </c>
      <c r="E14" s="1">
        <v>0</v>
      </c>
      <c r="F14" s="1">
        <v>0</v>
      </c>
      <c r="G14" s="1">
        <v>0</v>
      </c>
      <c r="H14" s="5">
        <v>330</v>
      </c>
    </row>
    <row r="15" spans="1:8" x14ac:dyDescent="0.3">
      <c r="A15" s="1" t="s">
        <v>14</v>
      </c>
      <c r="B15" s="1">
        <v>632</v>
      </c>
      <c r="C15" s="1">
        <v>137</v>
      </c>
      <c r="D15" s="1">
        <v>495</v>
      </c>
      <c r="E15" s="1">
        <v>0</v>
      </c>
      <c r="F15" s="1">
        <v>0</v>
      </c>
      <c r="G15" s="1">
        <v>0</v>
      </c>
      <c r="H15" s="5">
        <v>495</v>
      </c>
    </row>
    <row r="16" spans="1:8" x14ac:dyDescent="0.3">
      <c r="H16" s="12"/>
    </row>
    <row r="17" spans="1:16" x14ac:dyDescent="0.3">
      <c r="A17" s="1" t="s">
        <v>15</v>
      </c>
      <c r="B17" s="5">
        <f t="shared" ref="B17:H17" si="1">SUM(B4:B15)</f>
        <v>4478</v>
      </c>
      <c r="C17" s="5">
        <f t="shared" si="1"/>
        <v>727</v>
      </c>
      <c r="D17" s="5">
        <f t="shared" si="1"/>
        <v>3751</v>
      </c>
      <c r="E17" s="5">
        <f t="shared" si="1"/>
        <v>4</v>
      </c>
      <c r="F17" s="5">
        <f t="shared" si="1"/>
        <v>2</v>
      </c>
      <c r="G17" s="5">
        <f t="shared" si="1"/>
        <v>2</v>
      </c>
      <c r="H17" s="119">
        <f t="shared" si="1"/>
        <v>3753</v>
      </c>
    </row>
    <row r="18" spans="1:16" x14ac:dyDescent="0.3">
      <c r="A18" s="1" t="s">
        <v>17</v>
      </c>
      <c r="B18" s="6">
        <f t="shared" ref="B18:H18" si="2">AVERAGE(B4:B15)</f>
        <v>373.16666666666669</v>
      </c>
      <c r="C18" s="6">
        <f t="shared" si="2"/>
        <v>60.583333333333336</v>
      </c>
      <c r="D18" s="6">
        <f t="shared" si="2"/>
        <v>312.58333333333331</v>
      </c>
      <c r="E18" s="6">
        <f t="shared" si="2"/>
        <v>0.33333333333333331</v>
      </c>
      <c r="F18" s="6">
        <f t="shared" si="2"/>
        <v>0.16666666666666666</v>
      </c>
      <c r="G18" s="6">
        <f t="shared" si="2"/>
        <v>0.16666666666666666</v>
      </c>
      <c r="H18" s="6">
        <f t="shared" si="2"/>
        <v>312.75</v>
      </c>
    </row>
    <row r="19" spans="1:16" x14ac:dyDescent="0.3">
      <c r="A19" s="1" t="s">
        <v>18</v>
      </c>
      <c r="B19" s="141">
        <f t="shared" ref="B19:H19" si="3">MAX(B4:B15)</f>
        <v>632</v>
      </c>
      <c r="C19" s="141">
        <f t="shared" si="3"/>
        <v>231</v>
      </c>
      <c r="D19" s="141">
        <f t="shared" si="3"/>
        <v>511</v>
      </c>
      <c r="E19" s="141">
        <f t="shared" si="3"/>
        <v>3</v>
      </c>
      <c r="F19" s="141">
        <f t="shared" si="3"/>
        <v>2</v>
      </c>
      <c r="G19" s="141">
        <f t="shared" si="3"/>
        <v>3</v>
      </c>
      <c r="H19" s="141">
        <f t="shared" si="3"/>
        <v>511</v>
      </c>
    </row>
    <row r="21" spans="1:16" x14ac:dyDescent="0.3">
      <c r="A21" s="1" t="s">
        <v>200</v>
      </c>
    </row>
    <row r="22" spans="1:16" x14ac:dyDescent="0.3">
      <c r="A22" s="18"/>
      <c r="B22" s="16" t="s">
        <v>3</v>
      </c>
      <c r="C22" s="16" t="s">
        <v>4</v>
      </c>
      <c r="D22" s="16" t="s">
        <v>5</v>
      </c>
      <c r="E22" s="16" t="s">
        <v>6</v>
      </c>
      <c r="F22" s="16" t="s">
        <v>7</v>
      </c>
      <c r="G22" s="16" t="s">
        <v>8</v>
      </c>
      <c r="H22" s="16" t="s">
        <v>9</v>
      </c>
      <c r="I22" s="16" t="s">
        <v>10</v>
      </c>
      <c r="J22" s="16" t="s">
        <v>11</v>
      </c>
      <c r="K22" s="16" t="s">
        <v>12</v>
      </c>
      <c r="L22" s="16" t="s">
        <v>13</v>
      </c>
      <c r="M22" s="16" t="s">
        <v>14</v>
      </c>
      <c r="N22" s="15" t="s">
        <v>19</v>
      </c>
      <c r="O22" s="15" t="s">
        <v>17</v>
      </c>
      <c r="P22" s="15" t="s">
        <v>18</v>
      </c>
    </row>
    <row r="23" spans="1:16" x14ac:dyDescent="0.3">
      <c r="A23" s="3" t="s">
        <v>340</v>
      </c>
      <c r="B23" s="1">
        <v>476</v>
      </c>
      <c r="C23" s="1">
        <v>477</v>
      </c>
      <c r="D23" s="1">
        <v>511</v>
      </c>
      <c r="E23" s="1">
        <v>89</v>
      </c>
      <c r="F23" s="1">
        <v>279</v>
      </c>
      <c r="G23" s="1">
        <v>239</v>
      </c>
      <c r="H23" s="1">
        <v>369</v>
      </c>
      <c r="I23" s="1">
        <v>289</v>
      </c>
      <c r="J23" s="1">
        <v>-154</v>
      </c>
      <c r="K23" s="1">
        <v>50</v>
      </c>
      <c r="L23" s="1">
        <v>181</v>
      </c>
      <c r="M23" s="1">
        <v>-214</v>
      </c>
      <c r="N23" s="117">
        <f>SUM(B23:M23)</f>
        <v>2592</v>
      </c>
      <c r="O23" s="13">
        <f>AVERAGE(B23:M23)</f>
        <v>216</v>
      </c>
      <c r="P23" s="140">
        <f>MAX(B23:M23)</f>
        <v>511</v>
      </c>
    </row>
    <row r="24" spans="1:16" x14ac:dyDescent="0.3">
      <c r="A24" s="3" t="s">
        <v>386</v>
      </c>
      <c r="B24" s="1">
        <v>275</v>
      </c>
      <c r="C24" s="1">
        <v>355</v>
      </c>
      <c r="D24" s="1">
        <v>268</v>
      </c>
      <c r="E24" s="1">
        <v>96</v>
      </c>
      <c r="F24" s="1">
        <v>463</v>
      </c>
      <c r="G24" s="1">
        <v>257</v>
      </c>
      <c r="H24" s="1">
        <v>229</v>
      </c>
      <c r="I24" s="1">
        <v>203</v>
      </c>
      <c r="J24" s="1">
        <v>271</v>
      </c>
      <c r="K24" s="1">
        <v>511</v>
      </c>
      <c r="L24" s="1">
        <v>330</v>
      </c>
      <c r="M24" s="1">
        <v>495</v>
      </c>
      <c r="N24" s="119">
        <f>SUM(B24:M24)</f>
        <v>3753</v>
      </c>
      <c r="O24" s="6">
        <f>AVERAGE(B24:M24)</f>
        <v>312.75</v>
      </c>
      <c r="P24" s="141">
        <f>MAX(B24:M24)</f>
        <v>511</v>
      </c>
    </row>
    <row r="25" spans="1:16" x14ac:dyDescent="0.3">
      <c r="A25" s="3" t="s">
        <v>47</v>
      </c>
      <c r="B25" s="1">
        <f t="shared" ref="B25:C25" si="4">SUM(B24-B23)</f>
        <v>-201</v>
      </c>
      <c r="C25" s="1">
        <f t="shared" si="4"/>
        <v>-122</v>
      </c>
      <c r="D25" s="1">
        <f t="shared" ref="D25:E25" si="5">SUM(D24-D23)</f>
        <v>-243</v>
      </c>
      <c r="E25" s="1">
        <f t="shared" si="5"/>
        <v>7</v>
      </c>
      <c r="F25" s="1">
        <f t="shared" ref="F25:G25" si="6">SUM(F24-F23)</f>
        <v>184</v>
      </c>
      <c r="G25" s="1">
        <f t="shared" si="6"/>
        <v>18</v>
      </c>
      <c r="H25" s="1">
        <f t="shared" ref="H25:I25" si="7">SUM(H24-H23)</f>
        <v>-140</v>
      </c>
      <c r="I25" s="1">
        <f t="shared" si="7"/>
        <v>-86</v>
      </c>
      <c r="J25" s="1">
        <f t="shared" ref="J25:K25" si="8">SUM(J24-J23)</f>
        <v>425</v>
      </c>
      <c r="K25" s="1">
        <f t="shared" si="8"/>
        <v>461</v>
      </c>
      <c r="L25" s="1">
        <f t="shared" ref="L25:M25" si="9">SUM(L24-L23)</f>
        <v>149</v>
      </c>
      <c r="M25" s="1">
        <f t="shared" si="9"/>
        <v>709</v>
      </c>
      <c r="N25" s="119">
        <f>SUM(B25:M25)</f>
        <v>1161</v>
      </c>
    </row>
    <row r="26" spans="1:16" s="7" customFormat="1" x14ac:dyDescent="0.3">
      <c r="A26" s="2" t="s">
        <v>48</v>
      </c>
      <c r="B26" s="8">
        <f t="shared" ref="B26:C26" si="10">SUM(B25/B23)</f>
        <v>-0.42226890756302521</v>
      </c>
      <c r="C26" s="8">
        <f t="shared" si="10"/>
        <v>-0.25576519916142559</v>
      </c>
      <c r="D26" s="8">
        <f t="shared" ref="D26:E26" si="11">SUM(D25/D23)</f>
        <v>-0.47553816046966729</v>
      </c>
      <c r="E26" s="8">
        <f t="shared" si="11"/>
        <v>7.8651685393258425E-2</v>
      </c>
      <c r="F26" s="8">
        <f t="shared" ref="F26:G26" si="12">SUM(F25/F23)</f>
        <v>0.65949820788530467</v>
      </c>
      <c r="G26" s="8">
        <f t="shared" si="12"/>
        <v>7.5313807531380755E-2</v>
      </c>
      <c r="H26" s="8">
        <f t="shared" ref="H26:I26" si="13">SUM(H25/H23)</f>
        <v>-0.37940379403794039</v>
      </c>
      <c r="I26" s="8">
        <f t="shared" si="13"/>
        <v>-0.29757785467128028</v>
      </c>
      <c r="J26" s="8">
        <f t="shared" ref="J26:K26" si="14">SUM(J25/J23)</f>
        <v>-2.7597402597402598</v>
      </c>
      <c r="K26" s="8">
        <f t="shared" si="14"/>
        <v>9.2200000000000006</v>
      </c>
      <c r="L26" s="8">
        <f t="shared" ref="L26:M26" si="15">SUM(L25/L23)</f>
        <v>0.82320441988950277</v>
      </c>
      <c r="M26" s="8">
        <f t="shared" si="15"/>
        <v>-3.3130841121495327</v>
      </c>
      <c r="N26" s="9">
        <f>SUM(N25/(B23+C23+D23+E23+F23+G23+H23+I23+J23+K23+L23+M23))</f>
        <v>0.44791666666666669</v>
      </c>
    </row>
    <row r="28" spans="1:16" x14ac:dyDescent="0.3">
      <c r="A28" s="1" t="s">
        <v>201</v>
      </c>
    </row>
    <row r="29" spans="1:16" x14ac:dyDescent="0.3">
      <c r="A29" s="18"/>
      <c r="B29" s="16" t="s">
        <v>3</v>
      </c>
      <c r="C29" s="16" t="s">
        <v>4</v>
      </c>
      <c r="D29" s="16" t="s">
        <v>5</v>
      </c>
      <c r="E29" s="16" t="s">
        <v>6</v>
      </c>
      <c r="F29" s="16" t="s">
        <v>7</v>
      </c>
      <c r="G29" s="16" t="s">
        <v>8</v>
      </c>
      <c r="H29" s="16" t="s">
        <v>9</v>
      </c>
      <c r="I29" s="16" t="s">
        <v>10</v>
      </c>
      <c r="J29" s="16" t="s">
        <v>11</v>
      </c>
      <c r="K29" s="16" t="s">
        <v>12</v>
      </c>
      <c r="L29" s="16" t="s">
        <v>13</v>
      </c>
      <c r="M29" s="16" t="s">
        <v>14</v>
      </c>
      <c r="N29" s="18" t="s">
        <v>19</v>
      </c>
      <c r="O29" s="18" t="s">
        <v>50</v>
      </c>
    </row>
    <row r="30" spans="1:16" x14ac:dyDescent="0.3">
      <c r="A30" s="14" t="s">
        <v>167</v>
      </c>
      <c r="B30" s="116">
        <v>716</v>
      </c>
      <c r="C30" s="116">
        <v>1838</v>
      </c>
      <c r="D30" s="116">
        <v>1032</v>
      </c>
      <c r="E30" s="116">
        <v>1110</v>
      </c>
      <c r="F30" s="116">
        <v>872</v>
      </c>
      <c r="G30" s="116">
        <v>969</v>
      </c>
      <c r="H30" s="116">
        <v>1216</v>
      </c>
      <c r="I30" s="116">
        <v>596</v>
      </c>
      <c r="J30" s="116">
        <v>2899</v>
      </c>
      <c r="K30" s="116">
        <v>1435</v>
      </c>
      <c r="L30" s="116">
        <v>1374</v>
      </c>
      <c r="M30" s="116">
        <v>1449</v>
      </c>
      <c r="N30" s="117">
        <f t="shared" ref="N30:N35" si="16">SUM(B30:M30)</f>
        <v>15506</v>
      </c>
      <c r="O30" s="4"/>
    </row>
    <row r="31" spans="1:16" x14ac:dyDescent="0.3">
      <c r="A31" s="3" t="s">
        <v>168</v>
      </c>
      <c r="B31" s="118">
        <v>1344</v>
      </c>
      <c r="C31" s="118">
        <v>458</v>
      </c>
      <c r="D31" s="118">
        <v>2112</v>
      </c>
      <c r="E31" s="118">
        <v>496</v>
      </c>
      <c r="F31" s="118">
        <v>1547</v>
      </c>
      <c r="G31" s="118">
        <v>788</v>
      </c>
      <c r="H31" s="118">
        <v>455</v>
      </c>
      <c r="I31" s="118">
        <v>1431</v>
      </c>
      <c r="J31" s="118">
        <v>1218</v>
      </c>
      <c r="K31" s="118">
        <v>897</v>
      </c>
      <c r="L31" s="118">
        <v>1013</v>
      </c>
      <c r="M31" s="118">
        <v>408</v>
      </c>
      <c r="N31" s="119">
        <f t="shared" si="16"/>
        <v>12167</v>
      </c>
      <c r="O31" s="11">
        <f t="shared" ref="O31:O36" si="17">SUM((N31-N30)/N30)</f>
        <v>-0.21533599896814137</v>
      </c>
    </row>
    <row r="32" spans="1:16" x14ac:dyDescent="0.3">
      <c r="A32" s="3" t="s">
        <v>169</v>
      </c>
      <c r="B32" s="118">
        <v>639</v>
      </c>
      <c r="C32" s="118">
        <v>1233</v>
      </c>
      <c r="D32" s="118">
        <v>1112</v>
      </c>
      <c r="E32" s="118">
        <v>1280</v>
      </c>
      <c r="F32" s="118">
        <v>1092</v>
      </c>
      <c r="G32" s="118">
        <v>2292</v>
      </c>
      <c r="H32" s="118">
        <v>869</v>
      </c>
      <c r="I32" s="118">
        <v>2818</v>
      </c>
      <c r="J32" s="118">
        <v>4643</v>
      </c>
      <c r="K32" s="118">
        <v>848</v>
      </c>
      <c r="L32" s="118">
        <v>746</v>
      </c>
      <c r="M32" s="118">
        <v>1435</v>
      </c>
      <c r="N32" s="119">
        <f t="shared" si="16"/>
        <v>19007</v>
      </c>
      <c r="O32" s="11">
        <f t="shared" si="17"/>
        <v>0.56217637872934989</v>
      </c>
    </row>
    <row r="33" spans="1:15" x14ac:dyDescent="0.3">
      <c r="A33" s="3" t="s">
        <v>170</v>
      </c>
      <c r="B33" s="118">
        <v>1044</v>
      </c>
      <c r="C33" s="118">
        <v>972</v>
      </c>
      <c r="D33" s="118">
        <v>-384</v>
      </c>
      <c r="E33" s="118">
        <v>20</v>
      </c>
      <c r="F33" s="118">
        <v>108</v>
      </c>
      <c r="G33" s="118">
        <v>1082</v>
      </c>
      <c r="H33" s="118">
        <v>718</v>
      </c>
      <c r="I33" s="118">
        <v>896</v>
      </c>
      <c r="J33" s="118">
        <v>746</v>
      </c>
      <c r="K33" s="118">
        <v>337</v>
      </c>
      <c r="L33" s="118">
        <v>633</v>
      </c>
      <c r="M33" s="118">
        <v>590</v>
      </c>
      <c r="N33" s="119">
        <f t="shared" si="16"/>
        <v>6762</v>
      </c>
      <c r="O33" s="11">
        <f t="shared" si="17"/>
        <v>-0.64423633398221702</v>
      </c>
    </row>
    <row r="34" spans="1:15" x14ac:dyDescent="0.3">
      <c r="A34" s="3" t="s">
        <v>171</v>
      </c>
      <c r="B34" s="118">
        <v>1271</v>
      </c>
      <c r="C34" s="118">
        <v>2296</v>
      </c>
      <c r="D34" s="118">
        <v>1610</v>
      </c>
      <c r="E34" s="118">
        <v>1111</v>
      </c>
      <c r="F34" s="118">
        <v>2430</v>
      </c>
      <c r="G34" s="118">
        <v>1281</v>
      </c>
      <c r="H34" s="118">
        <v>1366</v>
      </c>
      <c r="I34" s="118">
        <v>452</v>
      </c>
      <c r="J34" s="118">
        <v>2803</v>
      </c>
      <c r="K34" s="118">
        <v>1957</v>
      </c>
      <c r="L34" s="118">
        <v>910</v>
      </c>
      <c r="M34" s="118">
        <v>1370</v>
      </c>
      <c r="N34" s="119">
        <f t="shared" si="16"/>
        <v>18857</v>
      </c>
      <c r="O34" s="11">
        <f t="shared" si="17"/>
        <v>1.7886719905353445</v>
      </c>
    </row>
    <row r="35" spans="1:15" x14ac:dyDescent="0.3">
      <c r="A35" s="3" t="s">
        <v>162</v>
      </c>
      <c r="B35" s="118">
        <v>2053</v>
      </c>
      <c r="C35" s="118">
        <v>3456</v>
      </c>
      <c r="D35" s="118">
        <v>1550</v>
      </c>
      <c r="E35" s="118">
        <v>2313</v>
      </c>
      <c r="F35" s="118">
        <v>1993</v>
      </c>
      <c r="G35" s="118">
        <v>2101</v>
      </c>
      <c r="H35" s="118">
        <v>1851</v>
      </c>
      <c r="I35" s="118">
        <v>2088</v>
      </c>
      <c r="J35" s="118">
        <v>3418</v>
      </c>
      <c r="K35" s="118">
        <v>3148</v>
      </c>
      <c r="L35" s="118">
        <v>2566</v>
      </c>
      <c r="M35" s="118">
        <v>2470</v>
      </c>
      <c r="N35" s="119">
        <f t="shared" si="16"/>
        <v>29007</v>
      </c>
      <c r="O35" s="11">
        <f t="shared" si="17"/>
        <v>0.53826165349737498</v>
      </c>
    </row>
    <row r="36" spans="1:15" x14ac:dyDescent="0.3">
      <c r="A36" s="3" t="s">
        <v>163</v>
      </c>
      <c r="B36" s="118">
        <v>1459</v>
      </c>
      <c r="C36" s="118">
        <v>2814</v>
      </c>
      <c r="D36" s="118">
        <v>1864</v>
      </c>
      <c r="E36" s="118">
        <v>1736</v>
      </c>
      <c r="F36" s="118">
        <v>1521</v>
      </c>
      <c r="G36" s="118">
        <v>1182</v>
      </c>
      <c r="H36" s="118">
        <v>2269</v>
      </c>
      <c r="I36" s="118">
        <v>5004</v>
      </c>
      <c r="J36" s="118">
        <v>2359</v>
      </c>
      <c r="K36" s="118">
        <v>358</v>
      </c>
      <c r="L36" s="118">
        <v>1260</v>
      </c>
      <c r="M36" s="118">
        <v>2090</v>
      </c>
      <c r="N36" s="119">
        <f t="shared" ref="N36:N41" si="18">SUM(B36:M36)</f>
        <v>23916</v>
      </c>
      <c r="O36" s="11">
        <f t="shared" si="17"/>
        <v>-0.17550935980970112</v>
      </c>
    </row>
    <row r="37" spans="1:15" x14ac:dyDescent="0.3">
      <c r="A37" s="3" t="s">
        <v>154</v>
      </c>
      <c r="B37" s="118">
        <v>1677</v>
      </c>
      <c r="C37" s="118">
        <v>-2731</v>
      </c>
      <c r="D37" s="118">
        <v>1499</v>
      </c>
      <c r="E37" s="118">
        <v>643</v>
      </c>
      <c r="F37" s="118">
        <v>1971</v>
      </c>
      <c r="G37" s="118">
        <v>1184</v>
      </c>
      <c r="H37" s="118">
        <v>1110</v>
      </c>
      <c r="I37" s="118">
        <v>1591</v>
      </c>
      <c r="J37" s="118">
        <v>777</v>
      </c>
      <c r="K37" s="118">
        <v>1290</v>
      </c>
      <c r="L37" s="118">
        <v>-3631</v>
      </c>
      <c r="M37" s="118">
        <v>1471</v>
      </c>
      <c r="N37" s="119">
        <f t="shared" si="18"/>
        <v>6851</v>
      </c>
      <c r="O37" s="11">
        <f t="shared" ref="O37:O42" si="19">SUM((N37-N36)/N36)</f>
        <v>-0.71353905335340362</v>
      </c>
    </row>
    <row r="38" spans="1:15" x14ac:dyDescent="0.3">
      <c r="A38" s="3" t="s">
        <v>147</v>
      </c>
      <c r="B38" s="118">
        <v>2423</v>
      </c>
      <c r="C38" s="118">
        <v>2385</v>
      </c>
      <c r="D38" s="118">
        <v>1741</v>
      </c>
      <c r="E38" s="118">
        <v>846</v>
      </c>
      <c r="F38" s="118">
        <v>164</v>
      </c>
      <c r="G38" s="118">
        <v>1091</v>
      </c>
      <c r="H38" s="118">
        <v>1172</v>
      </c>
      <c r="I38" s="118">
        <v>1120</v>
      </c>
      <c r="J38" s="118">
        <v>1337</v>
      </c>
      <c r="K38" s="118">
        <v>681</v>
      </c>
      <c r="L38" s="118">
        <v>913</v>
      </c>
      <c r="M38" s="118">
        <v>143</v>
      </c>
      <c r="N38" s="119">
        <f t="shared" si="18"/>
        <v>14016</v>
      </c>
      <c r="O38" s="11">
        <f t="shared" si="19"/>
        <v>1.0458327251496131</v>
      </c>
    </row>
    <row r="39" spans="1:15" x14ac:dyDescent="0.3">
      <c r="A39" s="3" t="s">
        <v>146</v>
      </c>
      <c r="B39" s="118">
        <v>532</v>
      </c>
      <c r="C39" s="118">
        <v>-256</v>
      </c>
      <c r="D39" s="118">
        <v>746</v>
      </c>
      <c r="E39" s="118">
        <v>434</v>
      </c>
      <c r="F39" s="118">
        <v>683</v>
      </c>
      <c r="G39" s="118">
        <v>-85</v>
      </c>
      <c r="H39" s="118">
        <v>792</v>
      </c>
      <c r="I39" s="118">
        <v>1009</v>
      </c>
      <c r="J39" s="118">
        <v>1365</v>
      </c>
      <c r="K39" s="118">
        <v>787</v>
      </c>
      <c r="L39" s="118">
        <v>901</v>
      </c>
      <c r="M39" s="118">
        <v>860</v>
      </c>
      <c r="N39" s="119">
        <f t="shared" si="18"/>
        <v>7768</v>
      </c>
      <c r="O39" s="11">
        <f t="shared" si="19"/>
        <v>-0.44577625570776258</v>
      </c>
    </row>
    <row r="40" spans="1:15" x14ac:dyDescent="0.3">
      <c r="A40" s="3" t="s">
        <v>159</v>
      </c>
      <c r="B40" s="118">
        <v>602</v>
      </c>
      <c r="C40" s="118">
        <v>1042</v>
      </c>
      <c r="D40" s="118">
        <v>1029</v>
      </c>
      <c r="E40" s="118">
        <v>-421</v>
      </c>
      <c r="F40" s="118">
        <v>427</v>
      </c>
      <c r="G40" s="118">
        <v>749</v>
      </c>
      <c r="H40" s="118">
        <v>909</v>
      </c>
      <c r="I40" s="118">
        <v>809</v>
      </c>
      <c r="J40" s="118">
        <v>1129</v>
      </c>
      <c r="K40" s="118">
        <v>1062</v>
      </c>
      <c r="L40" s="118">
        <v>866</v>
      </c>
      <c r="M40" s="118">
        <v>-3490</v>
      </c>
      <c r="N40" s="119">
        <f t="shared" si="18"/>
        <v>4713</v>
      </c>
      <c r="O40" s="11">
        <f t="shared" si="19"/>
        <v>-0.3932801235839341</v>
      </c>
    </row>
    <row r="41" spans="1:15" x14ac:dyDescent="0.3">
      <c r="A41" s="3" t="s">
        <v>183</v>
      </c>
      <c r="B41" s="118">
        <v>792</v>
      </c>
      <c r="C41" s="118">
        <v>600</v>
      </c>
      <c r="D41" s="118">
        <v>302</v>
      </c>
      <c r="E41" s="118">
        <v>351</v>
      </c>
      <c r="F41" s="118">
        <v>1007</v>
      </c>
      <c r="G41" s="118">
        <v>783</v>
      </c>
      <c r="H41" s="118">
        <v>731</v>
      </c>
      <c r="I41" s="118">
        <v>600</v>
      </c>
      <c r="J41" s="118">
        <v>339</v>
      </c>
      <c r="K41" s="118">
        <v>1400</v>
      </c>
      <c r="L41" s="118">
        <v>594</v>
      </c>
      <c r="M41" s="118">
        <v>906</v>
      </c>
      <c r="N41" s="119">
        <f t="shared" si="18"/>
        <v>8405</v>
      </c>
      <c r="O41" s="11">
        <f t="shared" si="19"/>
        <v>0.78336516019520475</v>
      </c>
    </row>
    <row r="42" spans="1:15" x14ac:dyDescent="0.3">
      <c r="A42" s="3" t="s">
        <v>189</v>
      </c>
      <c r="B42" s="118">
        <v>474</v>
      </c>
      <c r="C42" s="118">
        <v>559</v>
      </c>
      <c r="D42" s="118">
        <v>759</v>
      </c>
      <c r="E42" s="118">
        <v>439</v>
      </c>
      <c r="F42" s="118">
        <v>1037</v>
      </c>
      <c r="G42" s="118">
        <v>780</v>
      </c>
      <c r="H42" s="118">
        <v>736</v>
      </c>
      <c r="I42" s="118">
        <v>626</v>
      </c>
      <c r="J42" s="118">
        <v>554</v>
      </c>
      <c r="K42" s="118">
        <v>652</v>
      </c>
      <c r="L42" s="118">
        <v>386</v>
      </c>
      <c r="M42" s="118">
        <v>519</v>
      </c>
      <c r="N42" s="119">
        <f t="shared" ref="N42:N47" si="20">SUM(B42:M42)</f>
        <v>7521</v>
      </c>
      <c r="O42" s="11">
        <f t="shared" si="19"/>
        <v>-0.10517549077929804</v>
      </c>
    </row>
    <row r="43" spans="1:15" x14ac:dyDescent="0.3">
      <c r="A43" s="3" t="s">
        <v>242</v>
      </c>
      <c r="B43" s="118">
        <v>439</v>
      </c>
      <c r="C43" s="118">
        <v>562</v>
      </c>
      <c r="D43" s="118">
        <v>329</v>
      </c>
      <c r="E43" s="118">
        <v>122</v>
      </c>
      <c r="F43" s="118">
        <v>280</v>
      </c>
      <c r="G43" s="118">
        <v>341</v>
      </c>
      <c r="H43" s="118">
        <v>382</v>
      </c>
      <c r="I43" s="118">
        <v>352</v>
      </c>
      <c r="J43" s="118">
        <v>479</v>
      </c>
      <c r="K43" s="118">
        <v>858</v>
      </c>
      <c r="L43" s="118">
        <v>412</v>
      </c>
      <c r="M43" s="118">
        <v>952</v>
      </c>
      <c r="N43" s="119">
        <f t="shared" si="20"/>
        <v>5508</v>
      </c>
      <c r="O43" s="11">
        <f t="shared" ref="O43:O48" si="21">SUM((N43-N42)/N42)</f>
        <v>-0.26765057838053452</v>
      </c>
    </row>
    <row r="44" spans="1:15" x14ac:dyDescent="0.3">
      <c r="A44" s="3" t="s">
        <v>271</v>
      </c>
      <c r="B44" s="118">
        <v>798</v>
      </c>
      <c r="C44" s="118">
        <v>791</v>
      </c>
      <c r="D44" s="118">
        <v>499</v>
      </c>
      <c r="E44" s="118">
        <v>251</v>
      </c>
      <c r="F44" s="118">
        <v>361</v>
      </c>
      <c r="G44" s="118">
        <v>758</v>
      </c>
      <c r="H44" s="118">
        <v>567</v>
      </c>
      <c r="I44" s="118">
        <v>399</v>
      </c>
      <c r="J44" s="118">
        <v>252</v>
      </c>
      <c r="K44" s="118">
        <v>-898</v>
      </c>
      <c r="L44" s="118">
        <v>-11727</v>
      </c>
      <c r="M44" s="118">
        <v>24</v>
      </c>
      <c r="N44" s="119">
        <f t="shared" si="20"/>
        <v>-7925</v>
      </c>
      <c r="O44" s="11">
        <f t="shared" si="21"/>
        <v>-2.4388162672476397</v>
      </c>
    </row>
    <row r="45" spans="1:15" x14ac:dyDescent="0.3">
      <c r="A45" s="3" t="s">
        <v>291</v>
      </c>
      <c r="B45" s="118">
        <v>521</v>
      </c>
      <c r="C45" s="118">
        <v>-868</v>
      </c>
      <c r="D45" s="118">
        <v>515</v>
      </c>
      <c r="E45" s="118">
        <v>136</v>
      </c>
      <c r="F45" s="118">
        <v>141</v>
      </c>
      <c r="G45" s="118">
        <v>270</v>
      </c>
      <c r="H45" s="118">
        <v>165</v>
      </c>
      <c r="I45" s="118">
        <v>285</v>
      </c>
      <c r="J45" s="118">
        <v>-18</v>
      </c>
      <c r="K45" s="118">
        <v>170</v>
      </c>
      <c r="L45" s="118">
        <v>393</v>
      </c>
      <c r="M45" s="118">
        <v>572</v>
      </c>
      <c r="N45" s="119">
        <f t="shared" si="20"/>
        <v>2282</v>
      </c>
      <c r="O45" s="11">
        <f t="shared" si="21"/>
        <v>-1.2879495268138801</v>
      </c>
    </row>
    <row r="46" spans="1:15" x14ac:dyDescent="0.3">
      <c r="A46" s="3" t="s">
        <v>302</v>
      </c>
      <c r="B46" s="118">
        <v>289</v>
      </c>
      <c r="C46" s="118">
        <v>522</v>
      </c>
      <c r="D46" s="118">
        <v>430</v>
      </c>
      <c r="E46" s="118">
        <v>355</v>
      </c>
      <c r="F46" s="118">
        <v>906</v>
      </c>
      <c r="G46" s="118">
        <v>194</v>
      </c>
      <c r="H46" s="118">
        <v>587</v>
      </c>
      <c r="I46" s="118">
        <v>480</v>
      </c>
      <c r="J46" s="118">
        <v>576</v>
      </c>
      <c r="K46" s="118">
        <v>590</v>
      </c>
      <c r="L46" s="118">
        <v>13</v>
      </c>
      <c r="M46" s="118">
        <v>-222</v>
      </c>
      <c r="N46" s="119">
        <f t="shared" si="20"/>
        <v>4720</v>
      </c>
      <c r="O46" s="11">
        <f t="shared" si="21"/>
        <v>1.0683610867659947</v>
      </c>
    </row>
    <row r="47" spans="1:15" x14ac:dyDescent="0.3">
      <c r="A47" s="3" t="s">
        <v>311</v>
      </c>
      <c r="B47" s="118">
        <v>369</v>
      </c>
      <c r="C47" s="118">
        <v>-861</v>
      </c>
      <c r="D47" s="118">
        <v>476</v>
      </c>
      <c r="E47" s="118">
        <v>332</v>
      </c>
      <c r="F47" s="118">
        <v>1022</v>
      </c>
      <c r="G47" s="118">
        <v>440</v>
      </c>
      <c r="H47" s="118">
        <v>630</v>
      </c>
      <c r="I47" s="118">
        <v>840</v>
      </c>
      <c r="J47" s="118">
        <v>239</v>
      </c>
      <c r="K47" s="118">
        <v>963</v>
      </c>
      <c r="L47" s="118">
        <v>268</v>
      </c>
      <c r="M47" s="118">
        <v>580</v>
      </c>
      <c r="N47" s="119">
        <f t="shared" si="20"/>
        <v>5298</v>
      </c>
      <c r="O47" s="11">
        <f t="shared" si="21"/>
        <v>0.12245762711864407</v>
      </c>
    </row>
    <row r="48" spans="1:15" x14ac:dyDescent="0.3">
      <c r="A48" s="3" t="s">
        <v>324</v>
      </c>
      <c r="B48" s="118">
        <v>30</v>
      </c>
      <c r="C48" s="118">
        <v>418</v>
      </c>
      <c r="D48" s="118">
        <v>443</v>
      </c>
      <c r="E48" s="118">
        <v>310</v>
      </c>
      <c r="F48" s="118">
        <v>554</v>
      </c>
      <c r="G48" s="118">
        <v>217</v>
      </c>
      <c r="H48" s="118">
        <v>461</v>
      </c>
      <c r="I48" s="118">
        <v>72</v>
      </c>
      <c r="J48" s="118">
        <v>71</v>
      </c>
      <c r="K48" s="118">
        <v>-3</v>
      </c>
      <c r="L48" s="118">
        <v>198</v>
      </c>
      <c r="M48" s="118">
        <v>412</v>
      </c>
      <c r="N48" s="119">
        <f t="shared" ref="N48" si="22">SUM(B48:M48)</f>
        <v>3183</v>
      </c>
      <c r="O48" s="11">
        <f t="shared" si="21"/>
        <v>-0.39920724801812002</v>
      </c>
    </row>
    <row r="49" spans="1:15" x14ac:dyDescent="0.3">
      <c r="A49" s="3" t="s">
        <v>340</v>
      </c>
      <c r="B49" s="118">
        <v>476</v>
      </c>
      <c r="C49" s="118">
        <v>477</v>
      </c>
      <c r="D49" s="118">
        <v>511</v>
      </c>
      <c r="E49" s="118">
        <v>89</v>
      </c>
      <c r="F49" s="118">
        <v>279</v>
      </c>
      <c r="G49" s="118">
        <v>239</v>
      </c>
      <c r="H49" s="118">
        <v>369</v>
      </c>
      <c r="I49" s="118">
        <v>289</v>
      </c>
      <c r="J49" s="118">
        <v>-154</v>
      </c>
      <c r="K49" s="118">
        <v>50</v>
      </c>
      <c r="L49" s="118">
        <v>181</v>
      </c>
      <c r="M49" s="118">
        <v>-214</v>
      </c>
      <c r="N49" s="119">
        <f t="shared" ref="N49" si="23">SUM(B49:M49)</f>
        <v>2592</v>
      </c>
      <c r="O49" s="11">
        <f t="shared" ref="O49" si="24">SUM((N49-N48)/N48)</f>
        <v>-0.18567389255419417</v>
      </c>
    </row>
    <row r="50" spans="1:15" x14ac:dyDescent="0.3">
      <c r="A50" s="3" t="s">
        <v>386</v>
      </c>
      <c r="B50" s="1">
        <v>275</v>
      </c>
      <c r="C50" s="1">
        <v>355</v>
      </c>
      <c r="D50" s="1">
        <v>268</v>
      </c>
      <c r="E50" s="1">
        <v>96</v>
      </c>
      <c r="F50" s="1">
        <v>463</v>
      </c>
      <c r="G50" s="1">
        <v>257</v>
      </c>
      <c r="H50" s="1">
        <v>229</v>
      </c>
      <c r="I50" s="1">
        <v>203</v>
      </c>
      <c r="J50" s="1">
        <v>271</v>
      </c>
      <c r="K50" s="1">
        <v>511</v>
      </c>
      <c r="L50" s="1">
        <v>330</v>
      </c>
      <c r="M50" s="1">
        <v>495</v>
      </c>
      <c r="N50" s="119">
        <f t="shared" ref="N50" si="25">SUM(B50:M50)</f>
        <v>3753</v>
      </c>
      <c r="O50" s="11">
        <f t="shared" ref="O50" si="26">SUM((N50-N49)/N49)</f>
        <v>0.44791666666666669</v>
      </c>
    </row>
  </sheetData>
  <phoneticPr fontId="0" type="noConversion"/>
  <pageMargins left="0.5" right="0.5" top="1" bottom="1" header="0.5" footer="0.5"/>
  <pageSetup scale="60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="80" workbookViewId="0">
      <pane xSplit="1" ySplit="2" topLeftCell="M3" activePane="bottomRight" state="frozen"/>
      <selection pane="topRight"/>
      <selection pane="bottomLeft"/>
      <selection pane="bottomRight" activeCell="M3" sqref="M3"/>
    </sheetView>
  </sheetViews>
  <sheetFormatPr defaultColWidth="8.90625" defaultRowHeight="13.8" x14ac:dyDescent="0.25"/>
  <cols>
    <col min="1" max="1" width="8.90625" style="32"/>
    <col min="2" max="14" width="9" style="32" bestFit="1" customWidth="1"/>
    <col min="15" max="15" width="9.453125" style="32" bestFit="1" customWidth="1"/>
    <col min="16" max="16" width="9" style="32" bestFit="1" customWidth="1"/>
    <col min="17" max="16384" width="8.90625" style="32"/>
  </cols>
  <sheetData>
    <row r="1" spans="1:17" x14ac:dyDescent="0.25">
      <c r="A1" s="19"/>
      <c r="B1" s="19"/>
      <c r="C1" s="19"/>
      <c r="D1" s="19"/>
      <c r="E1" s="19"/>
      <c r="F1" s="19" t="s">
        <v>445</v>
      </c>
      <c r="H1" s="19"/>
      <c r="I1" s="19"/>
      <c r="J1" s="19"/>
      <c r="K1" s="19"/>
      <c r="L1" s="19"/>
      <c r="M1" s="19"/>
      <c r="N1" s="19" t="s">
        <v>445</v>
      </c>
      <c r="O1" s="19"/>
      <c r="P1" s="19"/>
      <c r="Q1" s="19"/>
    </row>
    <row r="2" spans="1:17" x14ac:dyDescent="0.25">
      <c r="A2" s="19" t="s">
        <v>24</v>
      </c>
      <c r="B2" s="69" t="s">
        <v>3</v>
      </c>
      <c r="C2" s="69" t="s">
        <v>4</v>
      </c>
      <c r="D2" s="69" t="s">
        <v>5</v>
      </c>
      <c r="E2" s="69" t="s">
        <v>6</v>
      </c>
      <c r="F2" s="69" t="s">
        <v>7</v>
      </c>
      <c r="G2" s="69" t="s">
        <v>8</v>
      </c>
      <c r="H2" s="69" t="s">
        <v>9</v>
      </c>
      <c r="I2" s="69" t="s">
        <v>10</v>
      </c>
      <c r="J2" s="69" t="s">
        <v>11</v>
      </c>
      <c r="K2" s="69" t="s">
        <v>12</v>
      </c>
      <c r="L2" s="69" t="s">
        <v>13</v>
      </c>
      <c r="M2" s="69" t="s">
        <v>14</v>
      </c>
      <c r="N2" s="69" t="s">
        <v>15</v>
      </c>
      <c r="O2" s="69" t="s">
        <v>17</v>
      </c>
      <c r="P2" s="69" t="s">
        <v>18</v>
      </c>
      <c r="Q2" s="19"/>
    </row>
    <row r="3" spans="1:17" x14ac:dyDescent="0.25">
      <c r="A3" s="102" t="s">
        <v>165</v>
      </c>
      <c r="B3" s="120">
        <v>48765</v>
      </c>
      <c r="C3" s="120">
        <v>55914</v>
      </c>
      <c r="D3" s="120">
        <v>46070</v>
      </c>
      <c r="E3" s="120">
        <v>23928</v>
      </c>
      <c r="F3" s="120">
        <v>26400</v>
      </c>
      <c r="G3" s="120">
        <v>42913</v>
      </c>
      <c r="H3" s="120">
        <v>31875</v>
      </c>
      <c r="I3" s="120">
        <v>46944</v>
      </c>
      <c r="J3" s="120">
        <v>16499</v>
      </c>
      <c r="K3" s="120">
        <v>10059</v>
      </c>
      <c r="L3" s="120">
        <v>10590</v>
      </c>
      <c r="M3" s="120">
        <v>15439</v>
      </c>
      <c r="N3" s="121">
        <f>SUM(B3:M3)</f>
        <v>375396</v>
      </c>
      <c r="O3" s="122">
        <f>AVERAGE(B3:M3)</f>
        <v>31283</v>
      </c>
      <c r="P3" s="131">
        <f>MAX(B3:M3)</f>
        <v>55914</v>
      </c>
    </row>
    <row r="4" spans="1:17" x14ac:dyDescent="0.25">
      <c r="A4" s="105" t="s">
        <v>82</v>
      </c>
      <c r="B4" s="105">
        <v>269</v>
      </c>
      <c r="C4" s="105">
        <v>442</v>
      </c>
      <c r="D4" s="105">
        <v>471</v>
      </c>
      <c r="E4" s="105">
        <v>99</v>
      </c>
      <c r="F4" s="105">
        <v>180</v>
      </c>
      <c r="G4" s="105">
        <v>295</v>
      </c>
      <c r="H4" s="105">
        <v>292</v>
      </c>
      <c r="I4" s="105">
        <v>267</v>
      </c>
      <c r="J4" s="105">
        <v>155</v>
      </c>
      <c r="K4" s="105">
        <v>178</v>
      </c>
      <c r="L4" s="105">
        <v>219</v>
      </c>
      <c r="M4" s="105">
        <v>265</v>
      </c>
      <c r="N4" s="103">
        <f>SUM(B4:M4)</f>
        <v>3132</v>
      </c>
      <c r="O4" s="107">
        <f>AVERAGE(B4:M4)</f>
        <v>261</v>
      </c>
      <c r="P4" s="132">
        <f>MAX(B4:M4)</f>
        <v>471</v>
      </c>
    </row>
    <row r="5" spans="1:17" x14ac:dyDescent="0.25">
      <c r="A5" s="103" t="s">
        <v>15</v>
      </c>
      <c r="B5" s="103">
        <f t="shared" ref="B5:K5" si="0">SUM(B3:B4)</f>
        <v>49034</v>
      </c>
      <c r="C5" s="103">
        <f t="shared" si="0"/>
        <v>56356</v>
      </c>
      <c r="D5" s="103">
        <f t="shared" si="0"/>
        <v>46541</v>
      </c>
      <c r="E5" s="103">
        <f t="shared" si="0"/>
        <v>24027</v>
      </c>
      <c r="F5" s="103">
        <f t="shared" si="0"/>
        <v>26580</v>
      </c>
      <c r="G5" s="103">
        <f t="shared" si="0"/>
        <v>43208</v>
      </c>
      <c r="H5" s="103">
        <f t="shared" si="0"/>
        <v>32167</v>
      </c>
      <c r="I5" s="103">
        <f t="shared" si="0"/>
        <v>47211</v>
      </c>
      <c r="J5" s="103">
        <f t="shared" si="0"/>
        <v>16654</v>
      </c>
      <c r="K5" s="103">
        <f t="shared" si="0"/>
        <v>10237</v>
      </c>
      <c r="L5" s="103">
        <f>SUM(L3:L4)</f>
        <v>10809</v>
      </c>
      <c r="M5" s="103">
        <f>SUM(M3:M4)</f>
        <v>15704</v>
      </c>
      <c r="N5" s="103">
        <f>SUM(B5:M5)</f>
        <v>378528</v>
      </c>
      <c r="O5" s="107">
        <f>AVERAGE(B5:M5)</f>
        <v>31544</v>
      </c>
      <c r="P5" s="132">
        <f>MAX(B5:M5)</f>
        <v>56356</v>
      </c>
    </row>
    <row r="6" spans="1:17" x14ac:dyDescent="0.25">
      <c r="O6" s="20"/>
      <c r="P6" s="105"/>
    </row>
    <row r="7" spans="1:17" x14ac:dyDescent="0.25">
      <c r="A7" s="32" t="s">
        <v>200</v>
      </c>
      <c r="O7" s="20"/>
      <c r="P7" s="105"/>
    </row>
    <row r="8" spans="1:17" x14ac:dyDescent="0.25">
      <c r="A8" s="33" t="s">
        <v>340</v>
      </c>
      <c r="B8" s="105">
        <v>43709</v>
      </c>
      <c r="C8" s="105">
        <v>45958</v>
      </c>
      <c r="D8" s="105">
        <v>43005</v>
      </c>
      <c r="E8" s="105">
        <v>14725</v>
      </c>
      <c r="F8" s="105">
        <v>21860</v>
      </c>
      <c r="G8" s="105">
        <v>40446</v>
      </c>
      <c r="H8" s="105">
        <v>33784</v>
      </c>
      <c r="I8" s="105">
        <v>40858</v>
      </c>
      <c r="J8" s="105">
        <v>19311</v>
      </c>
      <c r="K8" s="105">
        <v>12429</v>
      </c>
      <c r="L8" s="105">
        <v>11428</v>
      </c>
      <c r="M8" s="105">
        <v>16297</v>
      </c>
      <c r="N8" s="103">
        <f>SUM(B8:M8)</f>
        <v>343810</v>
      </c>
      <c r="O8" s="107">
        <f>AVERAGE(B8:M8)</f>
        <v>28650.833333333332</v>
      </c>
      <c r="P8" s="132">
        <f>MAX(B8:M8)</f>
        <v>45958</v>
      </c>
    </row>
    <row r="9" spans="1:17" x14ac:dyDescent="0.25">
      <c r="A9" s="33" t="s">
        <v>386</v>
      </c>
      <c r="B9" s="105">
        <v>49034</v>
      </c>
      <c r="C9" s="105">
        <v>56356</v>
      </c>
      <c r="D9" s="105">
        <v>46541</v>
      </c>
      <c r="E9" s="105">
        <v>24027</v>
      </c>
      <c r="F9" s="105">
        <v>26580</v>
      </c>
      <c r="G9" s="105">
        <v>43208</v>
      </c>
      <c r="H9" s="105">
        <v>32167</v>
      </c>
      <c r="I9" s="105">
        <v>47211</v>
      </c>
      <c r="J9" s="105">
        <v>16654</v>
      </c>
      <c r="K9" s="105">
        <v>10237</v>
      </c>
      <c r="L9" s="105">
        <v>10809</v>
      </c>
      <c r="M9" s="105">
        <v>15704</v>
      </c>
      <c r="N9" s="103">
        <f>SUM(B9:M9)</f>
        <v>378528</v>
      </c>
      <c r="O9" s="107">
        <f>AVERAGE(B9:M9)</f>
        <v>31544</v>
      </c>
      <c r="P9" s="132">
        <f>MAX(B9:M9)</f>
        <v>56356</v>
      </c>
    </row>
    <row r="10" spans="1:17" x14ac:dyDescent="0.25">
      <c r="A10" s="33" t="s">
        <v>47</v>
      </c>
      <c r="B10" s="105">
        <f t="shared" ref="B10:C10" si="1">SUM(B9-B8)</f>
        <v>5325</v>
      </c>
      <c r="C10" s="105">
        <f t="shared" si="1"/>
        <v>10398</v>
      </c>
      <c r="D10" s="105">
        <f t="shared" ref="D10:E10" si="2">SUM(D9-D8)</f>
        <v>3536</v>
      </c>
      <c r="E10" s="105">
        <f t="shared" si="2"/>
        <v>9302</v>
      </c>
      <c r="F10" s="105">
        <f t="shared" ref="F10:G10" si="3">SUM(F9-F8)</f>
        <v>4720</v>
      </c>
      <c r="G10" s="105">
        <f t="shared" si="3"/>
        <v>2762</v>
      </c>
      <c r="H10" s="105">
        <f t="shared" ref="H10:I10" si="4">SUM(H9-H8)</f>
        <v>-1617</v>
      </c>
      <c r="I10" s="105">
        <f t="shared" si="4"/>
        <v>6353</v>
      </c>
      <c r="J10" s="105">
        <f t="shared" ref="J10:K10" si="5">SUM(J9-J8)</f>
        <v>-2657</v>
      </c>
      <c r="K10" s="105">
        <f t="shared" si="5"/>
        <v>-2192</v>
      </c>
      <c r="L10" s="105">
        <f t="shared" ref="L10:M10" si="6">SUM(L9-L8)</f>
        <v>-619</v>
      </c>
      <c r="M10" s="105">
        <f t="shared" si="6"/>
        <v>-593</v>
      </c>
      <c r="N10" s="103">
        <f>SUM(B10:M10)</f>
        <v>34718</v>
      </c>
    </row>
    <row r="11" spans="1:17" x14ac:dyDescent="0.25">
      <c r="A11" s="33" t="s">
        <v>48</v>
      </c>
      <c r="B11" s="44">
        <f t="shared" ref="B11:C11" si="7">SUM(B10/B8)</f>
        <v>0.12182845638198082</v>
      </c>
      <c r="C11" s="44">
        <f t="shared" si="7"/>
        <v>0.22625005439749335</v>
      </c>
      <c r="D11" s="44">
        <f t="shared" ref="D11:E11" si="8">SUM(D10/D8)</f>
        <v>8.2222997325892333E-2</v>
      </c>
      <c r="E11" s="44">
        <f t="shared" si="8"/>
        <v>0.63171477079796268</v>
      </c>
      <c r="F11" s="44">
        <f t="shared" ref="F11:G11" si="9">SUM(F10/F8)</f>
        <v>0.21591948764867339</v>
      </c>
      <c r="G11" s="44">
        <f t="shared" si="9"/>
        <v>6.8288582307273901E-2</v>
      </c>
      <c r="H11" s="44">
        <f t="shared" ref="H11:I11" si="10">SUM(H10/H8)</f>
        <v>-4.7862893677480464E-2</v>
      </c>
      <c r="I11" s="44">
        <f t="shared" si="10"/>
        <v>0.15548974497038523</v>
      </c>
      <c r="J11" s="44">
        <f t="shared" ref="J11:K11" si="11">SUM(J10/J8)</f>
        <v>-0.13758997462586089</v>
      </c>
      <c r="K11" s="44">
        <f t="shared" si="11"/>
        <v>-0.17636173465282806</v>
      </c>
      <c r="L11" s="44">
        <f t="shared" ref="L11:M11" si="12">SUM(L10/L8)</f>
        <v>-5.4165208260413024E-2</v>
      </c>
      <c r="M11" s="44">
        <f t="shared" si="12"/>
        <v>-3.6387065104006876E-2</v>
      </c>
      <c r="N11" s="45">
        <f>SUM(N10/(B8+C8+D8+E8+F8+G8+H8+I8+J8+K8+L8+M8))</f>
        <v>0.10098019254820977</v>
      </c>
    </row>
    <row r="12" spans="1:17" x14ac:dyDescent="0.25">
      <c r="A12" s="33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17" x14ac:dyDescent="0.25">
      <c r="A13" s="35" t="s">
        <v>202</v>
      </c>
      <c r="O13" s="33" t="s">
        <v>48</v>
      </c>
    </row>
    <row r="14" spans="1:17" x14ac:dyDescent="0.25">
      <c r="A14" s="69" t="s">
        <v>159</v>
      </c>
      <c r="B14" s="105">
        <v>28862</v>
      </c>
      <c r="C14" s="105">
        <v>26298</v>
      </c>
      <c r="D14" s="105">
        <v>22599</v>
      </c>
      <c r="E14" s="105">
        <v>10931</v>
      </c>
      <c r="F14" s="105">
        <v>12232</v>
      </c>
      <c r="G14" s="105">
        <v>19550</v>
      </c>
      <c r="H14" s="105">
        <v>15106</v>
      </c>
      <c r="I14" s="105">
        <v>18241</v>
      </c>
      <c r="J14" s="105">
        <v>8243</v>
      </c>
      <c r="K14" s="105">
        <v>9427</v>
      </c>
      <c r="L14" s="105">
        <v>7338</v>
      </c>
      <c r="M14" s="105">
        <v>6079</v>
      </c>
      <c r="N14" s="103">
        <f t="shared" ref="N14:N19" si="13">SUM(B14:M14)</f>
        <v>184906</v>
      </c>
      <c r="O14" s="47"/>
    </row>
    <row r="15" spans="1:17" x14ac:dyDescent="0.25">
      <c r="A15" s="33" t="s">
        <v>183</v>
      </c>
      <c r="B15" s="105">
        <v>17598</v>
      </c>
      <c r="C15" s="105">
        <v>19659</v>
      </c>
      <c r="D15" s="105">
        <v>14849</v>
      </c>
      <c r="E15" s="105">
        <v>11920</v>
      </c>
      <c r="F15" s="105">
        <v>6480</v>
      </c>
      <c r="G15" s="105">
        <v>14721</v>
      </c>
      <c r="H15" s="105">
        <v>14757</v>
      </c>
      <c r="I15" s="105">
        <v>16891</v>
      </c>
      <c r="J15" s="105">
        <v>9721</v>
      </c>
      <c r="K15" s="105">
        <v>9639</v>
      </c>
      <c r="L15" s="105">
        <v>8042</v>
      </c>
      <c r="M15" s="105">
        <v>7646</v>
      </c>
      <c r="N15" s="103">
        <f t="shared" si="13"/>
        <v>151923</v>
      </c>
      <c r="O15" s="49">
        <f t="shared" ref="O15:O20" si="14">SUM((N15-N14)/N14)</f>
        <v>-0.17837712134814446</v>
      </c>
    </row>
    <row r="16" spans="1:17" x14ac:dyDescent="0.25">
      <c r="A16" s="33" t="s">
        <v>189</v>
      </c>
      <c r="B16" s="105">
        <v>14407</v>
      </c>
      <c r="C16" s="105">
        <v>14716</v>
      </c>
      <c r="D16" s="105">
        <v>13307</v>
      </c>
      <c r="E16" s="105">
        <v>8839</v>
      </c>
      <c r="F16" s="105">
        <v>6107</v>
      </c>
      <c r="G16" s="105">
        <v>12338</v>
      </c>
      <c r="H16" s="105">
        <v>11578</v>
      </c>
      <c r="I16" s="105">
        <v>13591</v>
      </c>
      <c r="J16" s="105">
        <v>7588</v>
      </c>
      <c r="K16" s="105">
        <v>6996</v>
      </c>
      <c r="L16" s="105">
        <v>5586</v>
      </c>
      <c r="M16" s="105">
        <v>6234</v>
      </c>
      <c r="N16" s="103">
        <f t="shared" si="13"/>
        <v>121287</v>
      </c>
      <c r="O16" s="49">
        <f t="shared" si="14"/>
        <v>-0.20165478564799275</v>
      </c>
    </row>
    <row r="17" spans="1:16" x14ac:dyDescent="0.25">
      <c r="A17" s="33" t="s">
        <v>242</v>
      </c>
      <c r="B17" s="105">
        <v>14436</v>
      </c>
      <c r="C17" s="105">
        <v>14518</v>
      </c>
      <c r="D17" s="105">
        <v>13628</v>
      </c>
      <c r="E17" s="105">
        <v>8555</v>
      </c>
      <c r="F17" s="105">
        <v>6314</v>
      </c>
      <c r="G17" s="105">
        <v>12643</v>
      </c>
      <c r="H17" s="105">
        <v>11768</v>
      </c>
      <c r="I17" s="105">
        <v>13823</v>
      </c>
      <c r="J17" s="105">
        <v>9005</v>
      </c>
      <c r="K17" s="105">
        <v>7416</v>
      </c>
      <c r="L17" s="105">
        <v>5993</v>
      </c>
      <c r="M17" s="105">
        <v>6910</v>
      </c>
      <c r="N17" s="103">
        <f t="shared" si="13"/>
        <v>125009</v>
      </c>
      <c r="O17" s="49">
        <f t="shared" si="14"/>
        <v>3.0687542770453553E-2</v>
      </c>
    </row>
    <row r="18" spans="1:16" x14ac:dyDescent="0.25">
      <c r="A18" s="33" t="s">
        <v>271</v>
      </c>
      <c r="B18" s="105">
        <v>15437</v>
      </c>
      <c r="C18" s="105">
        <v>17876</v>
      </c>
      <c r="D18" s="105">
        <v>17020</v>
      </c>
      <c r="E18" s="105">
        <v>9077</v>
      </c>
      <c r="F18" s="105">
        <v>7617</v>
      </c>
      <c r="G18" s="105">
        <v>14985</v>
      </c>
      <c r="H18" s="105">
        <v>13660</v>
      </c>
      <c r="I18" s="105">
        <v>15930</v>
      </c>
      <c r="J18" s="105">
        <v>8607</v>
      </c>
      <c r="K18" s="105">
        <v>7031</v>
      </c>
      <c r="L18" s="105">
        <v>7055</v>
      </c>
      <c r="M18" s="105">
        <v>7800</v>
      </c>
      <c r="N18" s="103">
        <f t="shared" si="13"/>
        <v>142095</v>
      </c>
      <c r="O18" s="49">
        <f t="shared" si="14"/>
        <v>0.13667815917253959</v>
      </c>
    </row>
    <row r="19" spans="1:16" x14ac:dyDescent="0.25">
      <c r="A19" s="33" t="s">
        <v>291</v>
      </c>
      <c r="B19" s="105">
        <v>16328</v>
      </c>
      <c r="C19" s="105">
        <v>20885</v>
      </c>
      <c r="D19" s="105">
        <v>18325</v>
      </c>
      <c r="E19" s="105">
        <v>9200</v>
      </c>
      <c r="F19" s="105">
        <v>9661</v>
      </c>
      <c r="G19" s="105">
        <v>17470</v>
      </c>
      <c r="H19" s="105">
        <v>13624</v>
      </c>
      <c r="I19" s="105">
        <v>18565</v>
      </c>
      <c r="J19" s="105">
        <v>7221</v>
      </c>
      <c r="K19" s="105">
        <v>7690</v>
      </c>
      <c r="L19" s="105">
        <v>7517</v>
      </c>
      <c r="M19" s="105">
        <v>9040</v>
      </c>
      <c r="N19" s="103">
        <f t="shared" si="13"/>
        <v>155526</v>
      </c>
      <c r="O19" s="49">
        <f t="shared" si="14"/>
        <v>9.4521270980681943E-2</v>
      </c>
    </row>
    <row r="20" spans="1:16" x14ac:dyDescent="0.25">
      <c r="A20" s="33" t="s">
        <v>302</v>
      </c>
      <c r="B20" s="105">
        <v>24453</v>
      </c>
      <c r="C20" s="105">
        <v>26316</v>
      </c>
      <c r="D20" s="105">
        <v>20944</v>
      </c>
      <c r="E20" s="105">
        <v>11387</v>
      </c>
      <c r="F20" s="105">
        <v>9058</v>
      </c>
      <c r="G20" s="105">
        <v>21862</v>
      </c>
      <c r="H20" s="105">
        <v>19832</v>
      </c>
      <c r="I20" s="105">
        <v>22888</v>
      </c>
      <c r="J20" s="105">
        <v>12599</v>
      </c>
      <c r="K20" s="105">
        <v>9223</v>
      </c>
      <c r="L20" s="105">
        <v>8249</v>
      </c>
      <c r="M20" s="105">
        <v>11436</v>
      </c>
      <c r="N20" s="103">
        <f t="shared" ref="N20" si="15">SUM(B20:M20)</f>
        <v>198247</v>
      </c>
      <c r="O20" s="49">
        <f t="shared" si="14"/>
        <v>0.27468719056620761</v>
      </c>
    </row>
    <row r="21" spans="1:16" x14ac:dyDescent="0.25">
      <c r="A21" s="33" t="s">
        <v>311</v>
      </c>
      <c r="B21" s="105">
        <v>28197</v>
      </c>
      <c r="C21" s="105">
        <v>28614</v>
      </c>
      <c r="D21" s="105">
        <v>25071</v>
      </c>
      <c r="E21" s="105">
        <v>9831</v>
      </c>
      <c r="F21" s="105">
        <v>4208</v>
      </c>
      <c r="G21" s="105">
        <v>7490</v>
      </c>
      <c r="H21" s="105">
        <v>7323</v>
      </c>
      <c r="I21" s="105">
        <v>8208</v>
      </c>
      <c r="J21" s="105">
        <v>4431</v>
      </c>
      <c r="K21" s="105">
        <v>4031</v>
      </c>
      <c r="L21" s="105">
        <v>3061</v>
      </c>
      <c r="M21" s="105">
        <v>4477</v>
      </c>
      <c r="N21" s="103">
        <f t="shared" ref="N21" si="16">SUM(B21:M21)</f>
        <v>134942</v>
      </c>
      <c r="O21" s="49">
        <f t="shared" ref="O21" si="17">SUM((N21-N20)/N20)</f>
        <v>-0.31932387375344901</v>
      </c>
    </row>
    <row r="22" spans="1:16" x14ac:dyDescent="0.25">
      <c r="A22" s="33" t="s">
        <v>324</v>
      </c>
      <c r="B22" s="105">
        <v>9064</v>
      </c>
      <c r="C22" s="105">
        <v>8522</v>
      </c>
      <c r="D22" s="105">
        <v>9196</v>
      </c>
      <c r="E22" s="105">
        <v>3719</v>
      </c>
      <c r="F22" s="105">
        <v>19931</v>
      </c>
      <c r="G22" s="105">
        <v>25818</v>
      </c>
      <c r="H22" s="105">
        <v>26318</v>
      </c>
      <c r="I22" s="105">
        <v>30460</v>
      </c>
      <c r="J22" s="105">
        <v>8947</v>
      </c>
      <c r="K22" s="105">
        <v>13088</v>
      </c>
      <c r="L22" s="105">
        <v>10281</v>
      </c>
      <c r="M22" s="105">
        <v>20648</v>
      </c>
      <c r="N22" s="103">
        <f t="shared" ref="N22" si="18">SUM(B22:M22)</f>
        <v>185992</v>
      </c>
      <c r="O22" s="49">
        <f t="shared" ref="O22" si="19">SUM((N22-N21)/N21)</f>
        <v>0.37831068162618015</v>
      </c>
    </row>
    <row r="23" spans="1:16" x14ac:dyDescent="0.25">
      <c r="A23" s="33" t="s">
        <v>340</v>
      </c>
      <c r="B23" s="105">
        <v>43709</v>
      </c>
      <c r="C23" s="105">
        <v>45958</v>
      </c>
      <c r="D23" s="105">
        <v>43005</v>
      </c>
      <c r="E23" s="105">
        <v>14725</v>
      </c>
      <c r="F23" s="105">
        <v>21860</v>
      </c>
      <c r="G23" s="105">
        <v>40446</v>
      </c>
      <c r="H23" s="105">
        <v>33784</v>
      </c>
      <c r="I23" s="105">
        <v>40858</v>
      </c>
      <c r="J23" s="105">
        <v>19311</v>
      </c>
      <c r="K23" s="105">
        <v>12429</v>
      </c>
      <c r="L23" s="105">
        <v>11428</v>
      </c>
      <c r="M23" s="105">
        <v>16297</v>
      </c>
      <c r="N23" s="103">
        <f t="shared" ref="N23" si="20">SUM(B23:M23)</f>
        <v>343810</v>
      </c>
      <c r="O23" s="49">
        <f t="shared" ref="O23" si="21">SUM((N23-N22)/N22)</f>
        <v>0.84852036646737494</v>
      </c>
    </row>
    <row r="24" spans="1:16" x14ac:dyDescent="0.25">
      <c r="A24" s="33" t="s">
        <v>386</v>
      </c>
      <c r="B24" s="105">
        <v>49034</v>
      </c>
      <c r="C24" s="105">
        <v>56356</v>
      </c>
      <c r="D24" s="105">
        <v>46541</v>
      </c>
      <c r="E24" s="105">
        <v>24027</v>
      </c>
      <c r="F24" s="105">
        <v>26580</v>
      </c>
      <c r="G24" s="105">
        <v>43208</v>
      </c>
      <c r="H24" s="105">
        <v>32167</v>
      </c>
      <c r="I24" s="105">
        <v>47211</v>
      </c>
      <c r="J24" s="105">
        <v>16654</v>
      </c>
      <c r="K24" s="105">
        <v>10237</v>
      </c>
      <c r="L24" s="105">
        <v>10809</v>
      </c>
      <c r="M24" s="105">
        <v>15704</v>
      </c>
      <c r="N24" s="103">
        <f t="shared" ref="N24" si="22">SUM(B24:M24)</f>
        <v>378528</v>
      </c>
      <c r="O24" s="49">
        <f t="shared" ref="O24" si="23">SUM((N24-N23)/N23)</f>
        <v>0.10098019254820977</v>
      </c>
    </row>
    <row r="26" spans="1:16" x14ac:dyDescent="0.25">
      <c r="F26" s="32" t="s">
        <v>446</v>
      </c>
      <c r="N26" s="32" t="s">
        <v>446</v>
      </c>
    </row>
    <row r="27" spans="1:16" x14ac:dyDescent="0.25">
      <c r="A27" s="32" t="s">
        <v>69</v>
      </c>
      <c r="B27" s="105">
        <v>2251</v>
      </c>
      <c r="C27" s="105">
        <v>2591</v>
      </c>
      <c r="D27" s="105">
        <v>2657</v>
      </c>
      <c r="E27" s="105">
        <v>1873</v>
      </c>
      <c r="F27" s="105">
        <v>1349</v>
      </c>
      <c r="G27" s="105">
        <v>2148.25</v>
      </c>
      <c r="H27" s="105">
        <v>1751</v>
      </c>
      <c r="I27" s="105">
        <v>1943</v>
      </c>
      <c r="J27" s="105">
        <v>605</v>
      </c>
      <c r="K27" s="105">
        <v>359</v>
      </c>
      <c r="L27" s="105">
        <v>439</v>
      </c>
      <c r="M27" s="105">
        <v>611</v>
      </c>
      <c r="O27" s="107">
        <f t="shared" ref="O27" si="24">AVERAGE(B27:M27)</f>
        <v>1548.1041666666667</v>
      </c>
      <c r="P27" s="132">
        <f t="shared" ref="P27" si="25">MAX(B27:M27)</f>
        <v>2657</v>
      </c>
    </row>
    <row r="28" spans="1:16" x14ac:dyDescent="0.25">
      <c r="A28" s="32" t="s">
        <v>447</v>
      </c>
      <c r="B28" s="105">
        <v>2102</v>
      </c>
      <c r="C28" s="105">
        <v>2391</v>
      </c>
      <c r="D28" s="105">
        <v>2169</v>
      </c>
      <c r="E28" s="105">
        <v>1627</v>
      </c>
      <c r="F28" s="105">
        <v>1493</v>
      </c>
      <c r="G28" s="105">
        <v>2091.75</v>
      </c>
      <c r="H28" s="105">
        <v>1546</v>
      </c>
      <c r="I28" s="105">
        <v>2018</v>
      </c>
      <c r="J28" s="105">
        <v>1164</v>
      </c>
      <c r="K28" s="105">
        <v>330</v>
      </c>
      <c r="L28" s="105">
        <v>505</v>
      </c>
      <c r="M28" s="105">
        <v>769</v>
      </c>
      <c r="O28" s="107">
        <f t="shared" ref="O28:O33" si="26">AVERAGE(B28:M28)</f>
        <v>1517.1458333333333</v>
      </c>
      <c r="P28" s="132">
        <f t="shared" ref="P28:P33" si="27">MAX(B28:M28)</f>
        <v>2391</v>
      </c>
    </row>
    <row r="29" spans="1:16" x14ac:dyDescent="0.25">
      <c r="A29" s="32" t="s">
        <v>448</v>
      </c>
      <c r="B29" s="105">
        <v>2171</v>
      </c>
      <c r="C29" s="105">
        <v>2422</v>
      </c>
      <c r="D29" s="105">
        <v>2066</v>
      </c>
      <c r="E29" s="105">
        <v>1519</v>
      </c>
      <c r="F29" s="105">
        <v>1269</v>
      </c>
      <c r="G29" s="105">
        <v>2132</v>
      </c>
      <c r="H29" s="105">
        <v>1640</v>
      </c>
      <c r="I29" s="105">
        <v>2075</v>
      </c>
      <c r="J29" s="105">
        <v>1113</v>
      </c>
      <c r="K29" s="105">
        <v>454</v>
      </c>
      <c r="L29" s="105">
        <v>448</v>
      </c>
      <c r="M29" s="105">
        <v>747</v>
      </c>
      <c r="O29" s="107">
        <f t="shared" si="26"/>
        <v>1504.6666666666667</v>
      </c>
      <c r="P29" s="132">
        <f t="shared" si="27"/>
        <v>2422</v>
      </c>
    </row>
    <row r="30" spans="1:16" x14ac:dyDescent="0.25">
      <c r="A30" s="32" t="s">
        <v>449</v>
      </c>
      <c r="B30" s="105">
        <v>1887</v>
      </c>
      <c r="C30" s="105">
        <v>2100</v>
      </c>
      <c r="D30" s="105">
        <v>2115</v>
      </c>
      <c r="E30" s="105">
        <v>1122</v>
      </c>
      <c r="F30" s="105">
        <v>1162</v>
      </c>
      <c r="G30" s="105">
        <v>1873</v>
      </c>
      <c r="H30" s="105">
        <v>1287</v>
      </c>
      <c r="I30" s="105">
        <v>2079</v>
      </c>
      <c r="J30" s="105">
        <v>872</v>
      </c>
      <c r="K30" s="105">
        <v>472</v>
      </c>
      <c r="L30" s="105">
        <v>518</v>
      </c>
      <c r="M30" s="105">
        <v>637</v>
      </c>
      <c r="O30" s="107">
        <f t="shared" si="26"/>
        <v>1343.6666666666667</v>
      </c>
      <c r="P30" s="132">
        <f t="shared" si="27"/>
        <v>2115</v>
      </c>
    </row>
    <row r="31" spans="1:16" x14ac:dyDescent="0.25">
      <c r="A31" s="32" t="s">
        <v>161</v>
      </c>
      <c r="B31" s="105">
        <v>1333</v>
      </c>
      <c r="C31" s="105">
        <v>1494</v>
      </c>
      <c r="D31" s="105">
        <v>1632</v>
      </c>
      <c r="E31" s="105">
        <v>751</v>
      </c>
      <c r="F31" s="105">
        <v>674</v>
      </c>
      <c r="G31" s="105">
        <v>1408</v>
      </c>
      <c r="H31" s="105">
        <v>873</v>
      </c>
      <c r="I31" s="105">
        <v>1279</v>
      </c>
      <c r="J31" s="105">
        <v>637</v>
      </c>
      <c r="K31" s="105">
        <v>385</v>
      </c>
      <c r="L31" s="105">
        <v>295</v>
      </c>
      <c r="M31" s="105">
        <v>688</v>
      </c>
      <c r="O31" s="107">
        <f t="shared" si="26"/>
        <v>954.08333333333337</v>
      </c>
      <c r="P31" s="132">
        <f t="shared" si="27"/>
        <v>1632</v>
      </c>
    </row>
    <row r="32" spans="1:16" x14ac:dyDescent="0.25">
      <c r="A32" s="32" t="s">
        <v>450</v>
      </c>
      <c r="B32" s="105">
        <v>194</v>
      </c>
      <c r="C32" s="105">
        <v>219</v>
      </c>
      <c r="D32" s="105">
        <v>146</v>
      </c>
      <c r="E32" s="105">
        <v>450</v>
      </c>
      <c r="F32" s="105">
        <v>313</v>
      </c>
      <c r="G32" s="105">
        <v>279</v>
      </c>
      <c r="H32" s="105">
        <v>287</v>
      </c>
      <c r="I32" s="105">
        <v>280</v>
      </c>
      <c r="J32" s="105">
        <v>441</v>
      </c>
      <c r="K32" s="105">
        <v>146</v>
      </c>
      <c r="L32" s="105">
        <v>96</v>
      </c>
      <c r="M32" s="105">
        <v>169</v>
      </c>
      <c r="O32" s="107">
        <f t="shared" si="26"/>
        <v>251.66666666666666</v>
      </c>
      <c r="P32" s="132">
        <f t="shared" si="27"/>
        <v>450</v>
      </c>
    </row>
    <row r="33" spans="1:16" x14ac:dyDescent="0.25">
      <c r="A33" s="32" t="s">
        <v>451</v>
      </c>
      <c r="B33" s="105">
        <v>784</v>
      </c>
      <c r="C33" s="105">
        <v>910</v>
      </c>
      <c r="D33" s="105">
        <v>843</v>
      </c>
      <c r="E33" s="105">
        <v>1231</v>
      </c>
      <c r="F33" s="105">
        <v>762</v>
      </c>
      <c r="G33" s="105">
        <v>734</v>
      </c>
      <c r="H33" s="105">
        <v>650</v>
      </c>
      <c r="I33" s="105">
        <v>814</v>
      </c>
      <c r="J33" s="105">
        <v>1038</v>
      </c>
      <c r="K33" s="105">
        <v>176</v>
      </c>
      <c r="L33" s="105">
        <v>176</v>
      </c>
      <c r="M33" s="105">
        <v>232</v>
      </c>
      <c r="O33" s="107">
        <f t="shared" si="26"/>
        <v>695.83333333333337</v>
      </c>
      <c r="P33" s="132">
        <f t="shared" si="27"/>
        <v>1231</v>
      </c>
    </row>
  </sheetData>
  <phoneticPr fontId="0" type="noConversion"/>
  <pageMargins left="0.75" right="0.75" top="1" bottom="1" header="0.5" footer="0.5"/>
  <pageSetup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80" zoomScaleNormal="80" workbookViewId="0">
      <pane xSplit="1" ySplit="2" topLeftCell="M3" activePane="bottomRight" state="frozen"/>
      <selection pane="topRight"/>
      <selection pane="bottomLeft"/>
      <selection pane="bottomRight" activeCell="M4" sqref="M4"/>
    </sheetView>
  </sheetViews>
  <sheetFormatPr defaultColWidth="9.6328125" defaultRowHeight="13.8" x14ac:dyDescent="0.25"/>
  <cols>
    <col min="1" max="1" width="20.81640625" style="32" customWidth="1"/>
    <col min="2" max="2" width="8.6328125" style="32" customWidth="1"/>
    <col min="3" max="16" width="9.6328125" style="32" customWidth="1"/>
    <col min="17" max="17" width="9.6328125" style="52" customWidth="1"/>
    <col min="18" max="23" width="9.6328125" style="32" customWidth="1"/>
    <col min="24" max="24" width="10.6328125" style="32" customWidth="1"/>
    <col min="25" max="25" width="11.6328125" style="32" customWidth="1"/>
    <col min="26" max="16384" width="9.6328125" style="32"/>
  </cols>
  <sheetData>
    <row r="1" spans="1:17" x14ac:dyDescent="0.25">
      <c r="B1" s="32" t="s">
        <v>390</v>
      </c>
      <c r="H1" s="32" t="s">
        <v>480</v>
      </c>
      <c r="L1" s="32" t="s">
        <v>390</v>
      </c>
      <c r="Q1" s="142"/>
    </row>
    <row r="2" spans="1:17" x14ac:dyDescent="0.25">
      <c r="A2" s="33" t="s">
        <v>185</v>
      </c>
      <c r="B2" s="76" t="s">
        <v>3</v>
      </c>
      <c r="C2" s="76" t="s">
        <v>4</v>
      </c>
      <c r="D2" s="76" t="s">
        <v>5</v>
      </c>
      <c r="E2" s="76" t="s">
        <v>6</v>
      </c>
      <c r="F2" s="76" t="s">
        <v>7</v>
      </c>
      <c r="G2" s="76" t="s">
        <v>8</v>
      </c>
      <c r="H2" s="76" t="s">
        <v>9</v>
      </c>
      <c r="I2" s="76" t="s">
        <v>10</v>
      </c>
      <c r="J2" s="76" t="s">
        <v>11</v>
      </c>
      <c r="K2" s="76" t="s">
        <v>12</v>
      </c>
      <c r="L2" s="76" t="s">
        <v>13</v>
      </c>
      <c r="M2" s="76" t="s">
        <v>14</v>
      </c>
      <c r="N2" s="33" t="s">
        <v>15</v>
      </c>
      <c r="O2" s="33" t="s">
        <v>17</v>
      </c>
      <c r="P2" s="33" t="s">
        <v>18</v>
      </c>
      <c r="Q2" s="142"/>
    </row>
    <row r="3" spans="1:17" x14ac:dyDescent="0.25">
      <c r="A3" s="33" t="s">
        <v>297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4"/>
      <c r="O3" s="125"/>
      <c r="P3" s="124"/>
      <c r="Q3" s="74"/>
    </row>
    <row r="4" spans="1:17" x14ac:dyDescent="0.25">
      <c r="A4" s="33" t="s">
        <v>340</v>
      </c>
      <c r="B4" s="105">
        <v>57526</v>
      </c>
      <c r="C4" s="105">
        <v>65163</v>
      </c>
      <c r="D4" s="105">
        <v>63564</v>
      </c>
      <c r="E4" s="105">
        <v>15281</v>
      </c>
      <c r="F4" s="105">
        <v>24520</v>
      </c>
      <c r="G4" s="105">
        <v>75012</v>
      </c>
      <c r="H4" s="105">
        <v>61670</v>
      </c>
      <c r="I4" s="105">
        <v>115398</v>
      </c>
      <c r="J4" s="105">
        <v>41559</v>
      </c>
      <c r="K4" s="105">
        <v>70130</v>
      </c>
      <c r="L4" s="105">
        <v>89239</v>
      </c>
      <c r="M4" s="105">
        <v>21866</v>
      </c>
      <c r="N4" s="106">
        <f>SUM(B4:M4)</f>
        <v>700928</v>
      </c>
      <c r="O4" s="109">
        <f>AVERAGE(B4:M4)</f>
        <v>58410.666666666664</v>
      </c>
      <c r="P4" s="133">
        <f>MAX(B4:M4)</f>
        <v>115398</v>
      </c>
      <c r="Q4" s="74"/>
    </row>
    <row r="5" spans="1:17" x14ac:dyDescent="0.25">
      <c r="A5" s="33" t="s">
        <v>386</v>
      </c>
      <c r="B5" s="105">
        <v>78662</v>
      </c>
      <c r="C5" s="105">
        <v>106754</v>
      </c>
      <c r="D5" s="105">
        <v>66358</v>
      </c>
      <c r="E5" s="105">
        <v>27705</v>
      </c>
      <c r="F5" s="105">
        <v>27435</v>
      </c>
      <c r="G5" s="105">
        <v>53301</v>
      </c>
      <c r="H5" s="105">
        <v>43126</v>
      </c>
      <c r="I5" s="105">
        <v>58133</v>
      </c>
      <c r="J5" s="105">
        <v>12604</v>
      </c>
      <c r="K5" s="105">
        <v>35191</v>
      </c>
      <c r="L5" s="105">
        <v>31989</v>
      </c>
      <c r="M5" s="105">
        <v>6261</v>
      </c>
      <c r="N5" s="103">
        <f>SUM(B5:M5)</f>
        <v>547519</v>
      </c>
      <c r="O5" s="107">
        <f>AVERAGE(B5:M5)</f>
        <v>45626.583333333336</v>
      </c>
      <c r="P5" s="132">
        <f>MAX(B5:M5)</f>
        <v>106754</v>
      </c>
      <c r="Q5" s="74"/>
    </row>
    <row r="6" spans="1:17" x14ac:dyDescent="0.25">
      <c r="A6" s="33" t="s">
        <v>47</v>
      </c>
      <c r="B6" s="105">
        <f t="shared" ref="B6:C6" si="0">SUM(B5-B4)</f>
        <v>21136</v>
      </c>
      <c r="C6" s="105">
        <f t="shared" si="0"/>
        <v>41591</v>
      </c>
      <c r="D6" s="105">
        <f t="shared" ref="D6:E6" si="1">SUM(D5-D4)</f>
        <v>2794</v>
      </c>
      <c r="E6" s="105">
        <f t="shared" si="1"/>
        <v>12424</v>
      </c>
      <c r="F6" s="105">
        <f t="shared" ref="F6:G6" si="2">SUM(F5-F4)</f>
        <v>2915</v>
      </c>
      <c r="G6" s="105">
        <f t="shared" si="2"/>
        <v>-21711</v>
      </c>
      <c r="H6" s="105">
        <f t="shared" ref="H6:I6" si="3">SUM(H5-H4)</f>
        <v>-18544</v>
      </c>
      <c r="I6" s="105">
        <f t="shared" si="3"/>
        <v>-57265</v>
      </c>
      <c r="J6" s="105">
        <f t="shared" ref="J6:K6" si="4">SUM(J5-J4)</f>
        <v>-28955</v>
      </c>
      <c r="K6" s="105">
        <f t="shared" si="4"/>
        <v>-34939</v>
      </c>
      <c r="L6" s="105">
        <f t="shared" ref="L6:M6" si="5">SUM(L5-L4)</f>
        <v>-57250</v>
      </c>
      <c r="M6" s="105">
        <f t="shared" si="5"/>
        <v>-15605</v>
      </c>
      <c r="N6" s="103">
        <f>SUM(B6:M6)</f>
        <v>-153409</v>
      </c>
      <c r="Q6" s="74"/>
    </row>
    <row r="7" spans="1:17" x14ac:dyDescent="0.25">
      <c r="A7" s="33" t="s">
        <v>48</v>
      </c>
      <c r="B7" s="44">
        <f t="shared" ref="B7:C7" si="6">SUM(B6/B4)</f>
        <v>0.36741647255154192</v>
      </c>
      <c r="C7" s="44">
        <f t="shared" si="6"/>
        <v>0.63826097632091827</v>
      </c>
      <c r="D7" s="44">
        <f t="shared" ref="D7:E7" si="7">SUM(D6/D4)</f>
        <v>4.3955698193946256E-2</v>
      </c>
      <c r="E7" s="44">
        <f t="shared" si="7"/>
        <v>0.81303579608664356</v>
      </c>
      <c r="F7" s="44">
        <f t="shared" ref="F7:G7" si="8">SUM(F6/F4)</f>
        <v>0.11888254486133769</v>
      </c>
      <c r="G7" s="44">
        <f t="shared" si="8"/>
        <v>-0.28943369060950247</v>
      </c>
      <c r="H7" s="44">
        <f t="shared" ref="H7:I7" si="9">SUM(H6/H4)</f>
        <v>-0.30069725960758875</v>
      </c>
      <c r="I7" s="44">
        <f t="shared" si="9"/>
        <v>-0.49623910293072671</v>
      </c>
      <c r="J7" s="44">
        <f t="shared" ref="J7:K7" si="10">SUM(J6/J4)</f>
        <v>-0.69672032532062855</v>
      </c>
      <c r="K7" s="44">
        <f t="shared" si="10"/>
        <v>-0.49820333666048766</v>
      </c>
      <c r="L7" s="44">
        <f t="shared" ref="L7:M7" si="11">SUM(L6/L4)</f>
        <v>-0.64153565145284008</v>
      </c>
      <c r="M7" s="44">
        <f t="shared" si="11"/>
        <v>-0.71366505076374276</v>
      </c>
      <c r="N7" s="45">
        <f>SUM(N6/(B4+C4+D4+E4+F4+G4+H4+I4+J4+K4+L4+M4))</f>
        <v>-0.21886556108473337</v>
      </c>
      <c r="Q7" s="74"/>
    </row>
    <row r="8" spans="1:17" x14ac:dyDescent="0.25">
      <c r="A8" s="3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78"/>
      <c r="Q8" s="74"/>
    </row>
    <row r="9" spans="1:17" x14ac:dyDescent="0.25">
      <c r="A9" s="32" t="s">
        <v>201</v>
      </c>
      <c r="Q9" s="74"/>
    </row>
    <row r="10" spans="1:17" x14ac:dyDescent="0.25">
      <c r="A10" s="33" t="s">
        <v>324</v>
      </c>
      <c r="B10" s="105">
        <v>45204</v>
      </c>
      <c r="C10" s="105">
        <v>58934</v>
      </c>
      <c r="D10" s="105">
        <v>57937</v>
      </c>
      <c r="E10" s="105">
        <v>13890</v>
      </c>
      <c r="F10" s="105">
        <v>26411</v>
      </c>
      <c r="G10" s="105">
        <v>72998</v>
      </c>
      <c r="H10" s="105">
        <v>65840</v>
      </c>
      <c r="I10" s="105">
        <v>76284</v>
      </c>
      <c r="J10" s="105">
        <v>12905</v>
      </c>
      <c r="K10" s="105">
        <v>36661</v>
      </c>
      <c r="L10" s="105">
        <v>37348</v>
      </c>
      <c r="M10" s="105">
        <v>16148</v>
      </c>
      <c r="N10" s="103">
        <f>SUM(B10:M10)</f>
        <v>520560</v>
      </c>
      <c r="O10" s="47"/>
      <c r="P10" s="62"/>
      <c r="Q10" s="74"/>
    </row>
    <row r="11" spans="1:17" x14ac:dyDescent="0.25">
      <c r="A11" s="33" t="s">
        <v>340</v>
      </c>
      <c r="B11" s="105">
        <v>57526</v>
      </c>
      <c r="C11" s="105">
        <v>65163</v>
      </c>
      <c r="D11" s="105">
        <v>63564</v>
      </c>
      <c r="E11" s="105">
        <v>15281</v>
      </c>
      <c r="F11" s="105">
        <v>24520</v>
      </c>
      <c r="G11" s="105">
        <v>75012</v>
      </c>
      <c r="H11" s="105">
        <v>61670</v>
      </c>
      <c r="I11" s="105">
        <v>115398</v>
      </c>
      <c r="J11" s="105">
        <v>41559</v>
      </c>
      <c r="K11" s="105">
        <v>70130</v>
      </c>
      <c r="L11" s="105">
        <v>89239</v>
      </c>
      <c r="M11" s="105">
        <v>21866</v>
      </c>
      <c r="N11" s="103">
        <f t="shared" ref="N11" si="12">SUM(B11:M11)</f>
        <v>700928</v>
      </c>
      <c r="O11" s="49">
        <f t="shared" ref="O11" si="13">SUM((N11-N10)/N10)</f>
        <v>0.34648839711080376</v>
      </c>
      <c r="P11" s="62"/>
      <c r="Q11" s="74"/>
    </row>
    <row r="12" spans="1:17" x14ac:dyDescent="0.25">
      <c r="A12" s="33" t="s">
        <v>386</v>
      </c>
      <c r="B12" s="105">
        <v>78662</v>
      </c>
      <c r="C12" s="105">
        <v>106754</v>
      </c>
      <c r="D12" s="105">
        <v>66358</v>
      </c>
      <c r="E12" s="105">
        <v>27705</v>
      </c>
      <c r="F12" s="105">
        <v>27435</v>
      </c>
      <c r="G12" s="105">
        <v>53301</v>
      </c>
      <c r="H12" s="105">
        <v>43126</v>
      </c>
      <c r="I12" s="105">
        <v>58133</v>
      </c>
      <c r="J12" s="105">
        <v>12604</v>
      </c>
      <c r="K12" s="105">
        <v>35191</v>
      </c>
      <c r="L12" s="105">
        <v>31989</v>
      </c>
      <c r="M12" s="105">
        <v>6261</v>
      </c>
      <c r="N12" s="103">
        <f t="shared" ref="N12" si="14">SUM(B12:M12)</f>
        <v>547519</v>
      </c>
      <c r="O12" s="49">
        <f t="shared" ref="O12" si="15">SUM((N12-N11)/N11)</f>
        <v>-0.21886556108473337</v>
      </c>
      <c r="Q12" s="74"/>
    </row>
    <row r="13" spans="1:17" x14ac:dyDescent="0.25">
      <c r="A13" s="33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43"/>
      <c r="Q13" s="74"/>
    </row>
    <row r="14" spans="1:17" x14ac:dyDescent="0.25">
      <c r="A14" s="79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47"/>
      <c r="P14" s="62"/>
      <c r="Q14" s="74"/>
    </row>
    <row r="15" spans="1:17" x14ac:dyDescent="0.25">
      <c r="A15" s="79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47"/>
      <c r="P15" s="62"/>
      <c r="Q15" s="74"/>
    </row>
    <row r="16" spans="1:17" x14ac:dyDescent="0.25">
      <c r="A16" s="79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47"/>
      <c r="P16" s="62"/>
      <c r="Q16" s="74"/>
    </row>
    <row r="17" spans="1:17" x14ac:dyDescent="0.25">
      <c r="A17" s="79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47"/>
      <c r="P17" s="62"/>
      <c r="Q17" s="74"/>
    </row>
    <row r="18" spans="1:17" x14ac:dyDescent="0.25">
      <c r="A18" s="79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47"/>
      <c r="P18" s="62"/>
      <c r="Q18" s="74"/>
    </row>
    <row r="19" spans="1:17" x14ac:dyDescent="0.25">
      <c r="A19" s="79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47"/>
      <c r="P19" s="62"/>
      <c r="Q19" s="74"/>
    </row>
    <row r="20" spans="1:17" x14ac:dyDescent="0.25">
      <c r="A20" s="79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47"/>
      <c r="P20" s="62"/>
      <c r="Q20" s="74"/>
    </row>
    <row r="21" spans="1:17" x14ac:dyDescent="0.25">
      <c r="A21" s="79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47"/>
      <c r="P21" s="62"/>
      <c r="Q21" s="74"/>
    </row>
    <row r="22" spans="1:17" x14ac:dyDescent="0.25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17" x14ac:dyDescent="0.25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  <row r="24" spans="1:17" x14ac:dyDescent="0.25"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</row>
    <row r="25" spans="1:17" x14ac:dyDescent="0.25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17" x14ac:dyDescent="0.2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7" x14ac:dyDescent="0.25"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17" x14ac:dyDescent="0.25"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17" x14ac:dyDescent="0.25"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17" x14ac:dyDescent="0.25"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7" x14ac:dyDescent="0.25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7" x14ac:dyDescent="0.2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2:14" x14ac:dyDescent="0.25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2:14" x14ac:dyDescent="0.25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2:14" x14ac:dyDescent="0.25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2:14" x14ac:dyDescent="0.25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2:14" x14ac:dyDescent="0.25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2:14" x14ac:dyDescent="0.25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2:14" x14ac:dyDescent="0.25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2:14" x14ac:dyDescent="0.25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2:14" x14ac:dyDescent="0.25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2:14" x14ac:dyDescent="0.25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2:14" x14ac:dyDescent="0.25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2:14" x14ac:dyDescent="0.25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2:14" x14ac:dyDescent="0.25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2:14" x14ac:dyDescent="0.25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2:14" x14ac:dyDescent="0.25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14" x14ac:dyDescent="0.25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2:14" x14ac:dyDescent="0.25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</sheetData>
  <phoneticPr fontId="0" type="noConversion"/>
  <pageMargins left="0.5" right="0.5" top="0.5" bottom="0.5" header="0.5" footer="0.5"/>
  <pageSetup scale="6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Acct. Bal.</vt:lpstr>
      <vt:lpstr>Sum. Stats</vt:lpstr>
      <vt:lpstr>CATALOGING</vt:lpstr>
      <vt:lpstr>CIRC. COMP.</vt:lpstr>
      <vt:lpstr>CIRC-MEDIA</vt:lpstr>
      <vt:lpstr>CIRC.-PRINT</vt:lpstr>
      <vt:lpstr>DOCUMENTS</vt:lpstr>
      <vt:lpstr>DOORCOUNT</vt:lpstr>
      <vt:lpstr>Ebsco-TexS Searches</vt:lpstr>
      <vt:lpstr>Ebsco-TexS Views</vt:lpstr>
      <vt:lpstr>Gale</vt:lpstr>
      <vt:lpstr>GSR Usage</vt:lpstr>
      <vt:lpstr>ILL</vt:lpstr>
      <vt:lpstr>ILL Summary</vt:lpstr>
      <vt:lpstr>LIBINST</vt:lpstr>
      <vt:lpstr>LIBINST COMPARISONS</vt:lpstr>
      <vt:lpstr>Proquest</vt:lpstr>
      <vt:lpstr>MONTHLYQ</vt:lpstr>
      <vt:lpstr>QUESTIONS</vt:lpstr>
      <vt:lpstr>SCIENCEDIRECT</vt:lpstr>
      <vt:lpstr>ONLINE ACCESS</vt:lpstr>
      <vt:lpstr>ONLINE ACCESS+</vt:lpstr>
      <vt:lpstr>Sheet1</vt:lpstr>
      <vt:lpstr>SCIENCEDIRECT!OLE_LINK5</vt:lpstr>
    </vt:vector>
  </TitlesOfParts>
  <Company>Angelo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State University</dc:creator>
  <cp:lastModifiedBy>mfortin</cp:lastModifiedBy>
  <cp:lastPrinted>2014-01-13T21:29:28Z</cp:lastPrinted>
  <dcterms:created xsi:type="dcterms:W3CDTF">1998-03-09T15:21:50Z</dcterms:created>
  <dcterms:modified xsi:type="dcterms:W3CDTF">2014-01-13T21:30:57Z</dcterms:modified>
</cp:coreProperties>
</file>